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docProps/core.xml" ContentType="application/vnd.openxmlformats-package.core-properties+xml"/>
  <Override PartName="/docProps/custom.xml" ContentType="application/vnd.openxmlformats-officedocument.custom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ÍNDICE" sheetId="1" r:id="rId4"/>
    <sheet state="visible" name="Relatório e Análise Preliminar" sheetId="2" r:id="rId5"/>
    <sheet state="visible" name="Identif. e Avaliação de Riscos" sheetId="3" r:id="rId6"/>
    <sheet state="visible" name="Riscos Residuais" sheetId="4" r:id="rId7"/>
    <sheet state="visible" name="Matriz de Risco" sheetId="5" r:id="rId8"/>
    <sheet state="visible" name="Assinatura e Registros" sheetId="6" r:id="rId9"/>
    <sheet state="visible" name="Apoio - Biblioteca" sheetId="7" r:id="rId10"/>
    <sheet state="visible" name="Apoio - Avaliação de Riscos" sheetId="8" r:id="rId11"/>
    <sheet state="hidden" name="Metadados" sheetId="9" r:id="rId12"/>
  </sheets>
  <definedNames>
    <definedName name="riscos">#REF!</definedName>
    <definedName name="niveldesc">#REF!</definedName>
    <definedName name="riscosdesc">#REF!</definedName>
    <definedName localSheetId="6" name="nivelnumero">#REF!</definedName>
    <definedName localSheetId="6" name="gravidaderesid">#REF!</definedName>
    <definedName name="nivelnumero">#REF!</definedName>
    <definedName localSheetId="6" name="probabresid">#REF!</definedName>
    <definedName localSheetId="6" name="niveldesc">#REF!</definedName>
    <definedName localSheetId="6" name="riscos">#REF!</definedName>
    <definedName name="probabresid">#REF!</definedName>
    <definedName localSheetId="6" name="riscosdesc">#REF!</definedName>
    <definedName name="gravidaderesid">#REF!</definedName>
    <definedName hidden="1" localSheetId="2" name="_xlnm._FilterDatabase">'Identif. e Avaliação de Riscos'!$A$4:$AF$4</definedName>
    <definedName hidden="1" localSheetId="3" name="_xlnm._FilterDatabase">'Riscos Residuais'!$A$4:$U$4</definedName>
  </definedNames>
  <calcPr/>
  <extLst>
    <ext uri="GoogleSheetsCustomDataVersion2">
      <go:sheetsCustomData xmlns:go="http://customooxmlschemas.google.com/" r:id="rId13" roundtripDataChecksum="DZytJ4zVuYrBsUzn9UFNEYsDsbzZmLLnAh86pC2yTOs="/>
    </ext>
  </extLst>
</workbook>
</file>

<file path=xl/sharedStrings.xml><?xml version="1.0" encoding="utf-8"?>
<sst xmlns="http://schemas.openxmlformats.org/spreadsheetml/2006/main" count="897" uniqueCount="315">
  <si>
    <r>
      <rPr>
        <rFont val="Calibri"/>
        <b/>
        <i/>
        <color theme="0"/>
        <sz val="14.0"/>
      </rPr>
      <t>DATA PROTECTION IMPACT ASSESSMENT</t>
    </r>
    <r>
      <rPr>
        <rFont val="Calibri"/>
        <b/>
        <color theme="0"/>
        <sz val="14.0"/>
      </rPr>
      <t>- DPIA</t>
    </r>
  </si>
  <si>
    <t>ÍNDICE</t>
  </si>
  <si>
    <t>1. DADOS DO CONTROLADOR</t>
  </si>
  <si>
    <t>2. DESCRIÇÃO DO TRATAMENTO DE DADOS PESSOAIS</t>
  </si>
  <si>
    <t>3. CONSULTAS E ANÁLISE DO TRATAMENTO DE DADOS PESSOAIS</t>
  </si>
  <si>
    <t>4. IDENTIFICAÇÃO E AVALIAÇÃO DE RISCOS</t>
  </si>
  <si>
    <t>5. RISCOS RESIDUAIS</t>
  </si>
  <si>
    <t>6. ACEITAÇÃO DO RISCO</t>
  </si>
  <si>
    <t>MAPA DE RISCOS</t>
  </si>
  <si>
    <t>7. ASSINATURAS E REGISTROS</t>
  </si>
  <si>
    <t>APOIO - BIBLIOTECA (RISCOS, AMEAÇAS, VULNERABILIDADES E CONTROLES)</t>
  </si>
  <si>
    <t>Dados do Controlador</t>
  </si>
  <si>
    <r>
      <rPr>
        <rFont val="Calibri"/>
        <b/>
        <color theme="1"/>
        <sz val="11.0"/>
      </rPr>
      <t xml:space="preserve">Agentes de Tratamento envolvidos
</t>
    </r>
    <r>
      <rPr>
        <rFont val="Calibri"/>
        <b val="0"/>
        <i/>
        <color theme="1"/>
        <sz val="10.0"/>
      </rPr>
      <t>Indicar todos os agentes de tratamento envolvidos (operadores e outros controladores, se aplicável)</t>
    </r>
  </si>
  <si>
    <r>
      <rPr>
        <rFont val="Calibri"/>
        <b/>
        <color theme="1"/>
        <sz val="11.0"/>
      </rPr>
      <t>Dados do Encarregado pelo Tratamento de Dados Pessoais</t>
    </r>
    <r>
      <rPr>
        <rFont val="Calibri"/>
        <b val="0"/>
        <color theme="1"/>
        <sz val="11.0"/>
      </rPr>
      <t xml:space="preserve">
</t>
    </r>
    <r>
      <rPr>
        <rFont val="Calibri"/>
        <b val="0"/>
        <i/>
        <color theme="1"/>
        <sz val="10.0"/>
      </rPr>
      <t>Indicar nome, e-mail e telefone do Encarregado</t>
    </r>
  </si>
  <si>
    <t>Departamento/Área envolvida</t>
  </si>
  <si>
    <t>&lt;&lt;&gt;&gt;</t>
  </si>
  <si>
    <t>&lt;&lt;preencher&gt;&gt;</t>
  </si>
  <si>
    <t>Nome do Fluxo/Produto</t>
  </si>
  <si>
    <r>
      <rPr>
        <rFont val="Calibri"/>
        <b/>
        <color theme="1"/>
        <sz val="11.0"/>
      </rPr>
      <t xml:space="preserve">Necessidade de condução de DPIA
</t>
    </r>
    <r>
      <rPr>
        <rFont val="Calibri"/>
        <b val="0"/>
        <i/>
        <color theme="1"/>
        <sz val="10.0"/>
      </rPr>
      <t>Aponte o motivo pelo qual a condução do DPIA é necessária</t>
    </r>
  </si>
  <si>
    <t xml:space="preserve">2. DESCRIÇÃO DO TRATAMENTO DE DADOS PESSOAIS </t>
  </si>
  <si>
    <r>
      <rPr>
        <rFont val="Calibri"/>
        <b/>
        <color theme="1"/>
        <sz val="10.0"/>
      </rPr>
      <t>Para descrição detalhada do tratamento de dados pessoais, é importante considerar a possibilidade de consultar a documentação que demonstre os fluxos de tratamento de dados pessoais da empresa, como, por exemplo o Registro das Atividades de Tratamento (</t>
    </r>
    <r>
      <rPr>
        <rFont val="Calibri"/>
        <b/>
        <i/>
        <color theme="1"/>
        <sz val="10.0"/>
      </rPr>
      <t>Record of The Processing Activities</t>
    </r>
    <r>
      <rPr>
        <rFont val="Calibri"/>
        <b/>
        <color theme="1"/>
        <sz val="10.0"/>
      </rPr>
      <t xml:space="preserve"> - RoPA)</t>
    </r>
  </si>
  <si>
    <t>Categoria de Dados Pessoais</t>
  </si>
  <si>
    <t>Características físicas, geolocalização</t>
  </si>
  <si>
    <t>Categoria de Titulares</t>
  </si>
  <si>
    <t>Demais titulares (clientes, consumidores, colaboradores, terceiros, etc.)</t>
  </si>
  <si>
    <t>Origem dos Dados</t>
  </si>
  <si>
    <t>Dados fornecidos pelo titular</t>
  </si>
  <si>
    <t>Ativos de Suporte</t>
  </si>
  <si>
    <t>Natureza</t>
  </si>
  <si>
    <t>Escopo</t>
  </si>
  <si>
    <t>Contexto</t>
  </si>
  <si>
    <t xml:space="preserve">Finalidade </t>
  </si>
  <si>
    <r>
      <rPr>
        <rFont val="Calibri"/>
        <i/>
        <color theme="1"/>
        <sz val="10.0"/>
      </rPr>
      <t xml:space="preserve">A natureza representa </t>
    </r>
    <r>
      <rPr>
        <rFont val="Calibri"/>
        <b/>
        <i/>
        <color theme="1"/>
        <sz val="10.0"/>
      </rPr>
      <t>como</t>
    </r>
    <r>
      <rPr>
        <rFont val="Calibri"/>
        <i/>
        <color theme="1"/>
        <sz val="10.0"/>
      </rPr>
      <t xml:space="preserve"> a empresa pretende tratar ou trata o dado pessoal. É importante descrever, por exemplo:
• como os dados pessoais são coletados, armazenados, tratados, usados e eliminados;
• qual é origem dos dados pessoais e qual foi o meio utilizado para sua coleta (ex: titular de dados, planilha eletrônica, arquivo xml, formulário em papel, etc.);
• considerar os meios e/ou ativos utilizados durante a realização do tratamento (ex.: cloud, aplicativo, papel, algoritmo, etc.).
• com quem esses dados pessoais são compartilhados;
• quem são os outros agentes de tratamento (operadores ou outros controladores) envolvidos no tratamento de dados; 
• se a empresa adotou algum tipo de nova tecnologia que envolva tratamento dos dados pessoais;
• como é feita a exclusão de dados pessoais.</t>
    </r>
  </si>
  <si>
    <t>O escopo representa a abrangência do tratamento de dados. Nesse sentido, considerar destacar:
• as informações sobre os tipos dos dados pessoais tratados, ressaltando se há tratamento de dados pessoais sensíveis;
• o volume dos dados pessoais a serem coletados e tratados;
• a extensão e frequência em que os dados são tratados;
• o período de retenção, informação sobre quanto tempo os dados pessoais serão mantidos, retidos ou armazenados;
• o número de titulares de dados afetados pelo tratamento; e
• a abrangência da área geográfica do tratamento.
O levantamento das informações elencadas acima auxilia a determinar se o tratamento de dados pessoais é realizado em alta escala.</t>
  </si>
  <si>
    <t>Nesta seção, convém destacar um cenário mais amplo, incluindo fatores internos e externos que podem afetar as expectativas do titular dos dados pessoais ou o impacto do tratamento dos dados. Por exemplo:
• natureza do relacionamento da empresa com o titular de dados pessoais;
• nível ou método de controle que os titulares exercem sobre os dados pessoais;
• destacar se o tratamento envolve o tratamento de dados pessoais de crianças e/ou adolescentes;
• destacar se o tipo de tratamento realizado sobre os dados é condizente com a expectativa dos titulares dos dados pessoais. Ou seja, o dado pessoal não é tratado de maneira diversa do que é determinado em leis e regulamentos, e, se for o caso, da informada pela empresa ao titular de dados;
• considerar experiências anteriores relevantes com esse tipo de tratamento de dados.</t>
  </si>
  <si>
    <t>A finalidade é a razão ou motivo pelo qual se deseja tratar os dados pessoais. Nesta seção, é importante detalhar o que se pretende alcançar com o tratamento dos dados pessoais, por exemplo:
• indicar qual(is) o(s) resultado(s) pretendido(s) para os titulares dos dados pessoais, informando o quão importantes são esses resultados;
• informar os benefícios esperados para empresa, para um Terceiro ou para a sociedade como um todo.</t>
  </si>
  <si>
    <t>Partes interessadas consultadas</t>
  </si>
  <si>
    <t xml:space="preserve">Necessidade e Proporcionalidade </t>
  </si>
  <si>
    <t>Partes interessadas relevantes, internas e externas, consultadas a fim de obter opiniões legais, técnicas ou administrativas sobre os dados pessoais que são objeto do tratamento.
Nessa seção, é importante identificar:
• quais partes foram consultadas, como, por exemplo: operador, encarregado, gestores, especialistas em segurança da informação, consultores jurídicos etc.; e
• o que cada parte consultada indicou como importante de ser observado para o tratamento dos dados pessoais em relação aos possíveis riscos referentes às atividades de tratamento em análise. Também deve-se observar os riscos de não-conformidade com a legislação de proteção de dados e com os instrumentos internos de controle (políticas, processos e procedimentos voltados à proteção de dados e privacidade).
Caso não seja conveniente registrar o que foi consultado, então é importante apresentar o motivo de não ter realizado tal registro. Como, por exemplo, apresentar justificativa de que informar o registro das opiniões das partes interessadas comprometeria segredo comercial ou industrial; fragilizaria a segurança da informação; ou seria desproporcional ou impraticável realizar o registro das opiniões obtidas.</t>
  </si>
  <si>
    <t>Descrever como a empresa avalia a necessidade e proporcionalidade dos dados. É necessário demonstrar que a empresa se limita ao tratamento dos dados mínimos necessários para atingir suas finalidades, ou seja dados proporcionais e não excessivos em relação às finalidades do tratamento de dados. Nesse sentido, destacar:
• a base legal para o tratamento dos dados pessoais;
• caso o fundamento legal seja embasado no legítimo interesse do controlador, demonstrar que:
- esse tratamento de dados pessoais é indispensável;
- não há outra base legal possível de se utilizar para alcançar o mesmo propósito; e
- esse tratamento de fato auxilia no propósito almejado.</t>
  </si>
  <si>
    <t>ID</t>
  </si>
  <si>
    <t>ETAPA DO PROCESSO</t>
  </si>
  <si>
    <t>AMEAÇA</t>
  </si>
  <si>
    <t>CONTROLES EXISTENTES</t>
  </si>
  <si>
    <t>VULNERABILIDADES</t>
  </si>
  <si>
    <t>RISCO</t>
  </si>
  <si>
    <t>IMPACTO</t>
  </si>
  <si>
    <t>PROBABILIDADE</t>
  </si>
  <si>
    <t>Nº de
Classificação</t>
  </si>
  <si>
    <t>CLASSIFICAÇÃO DO RISCO</t>
  </si>
  <si>
    <t>ACEITAÇÃO DO RISCO
(Antes do Plano de Ação)</t>
  </si>
  <si>
    <t>TRATAMENTO DO RISCO - PLANO DE AÇÃO
(Somente para riscos que não foram aceitos)</t>
  </si>
  <si>
    <t>CATEGORIA DE DADOS</t>
  </si>
  <si>
    <t>CATEGORIA DE TITULARES</t>
  </si>
  <si>
    <t>ORIGEM DOS DADOS</t>
  </si>
  <si>
    <t>Média</t>
  </si>
  <si>
    <t>RESULTADO</t>
  </si>
  <si>
    <t>ParaMatriz_Impacto</t>
  </si>
  <si>
    <t>CONTROLES</t>
  </si>
  <si>
    <t>ParaMatriz_Probabilidade</t>
  </si>
  <si>
    <t>ParaMatriz_Risco+Descrição</t>
  </si>
  <si>
    <t>ParaMatriz_Probabilidade+Risco</t>
  </si>
  <si>
    <t>Selecionar</t>
  </si>
  <si>
    <t>Risco 1 controlado</t>
  </si>
  <si>
    <t>Risco 2 não controlado</t>
  </si>
  <si>
    <t>IMPACTO RESIDUAL</t>
  </si>
  <si>
    <t>PROBABILIDADE RESIDUAL</t>
  </si>
  <si>
    <t>Classificação do 
Risco Residual</t>
  </si>
  <si>
    <t>CLASSIFICAÇÃO DO RISCO RESIDUAL</t>
  </si>
  <si>
    <t>ACEITAÇÃO DO RISCO
(Após Plano de Ação)</t>
  </si>
  <si>
    <t>ParaMatriz_ImpactoResidual</t>
  </si>
  <si>
    <t>ParaMatriz_ProbabilidadeResidual</t>
  </si>
  <si>
    <t>6. RISCOS</t>
  </si>
  <si>
    <t>6.1 RISCO INICIAL</t>
  </si>
  <si>
    <t>6.2 RISCO RESIDUAL</t>
  </si>
  <si>
    <r>
      <rPr>
        <rFont val="Calibri"/>
        <b/>
        <color theme="1"/>
        <sz val="11.0"/>
      </rPr>
      <t>4. ELEVADO</t>
    </r>
    <r>
      <rPr>
        <rFont val="Calibri"/>
        <color theme="1"/>
        <sz val="11.0"/>
      </rPr>
      <t xml:space="preserve">
Prejuízos irreversíveis e/ou insuperáveis</t>
    </r>
  </si>
  <si>
    <r>
      <rPr>
        <rFont val="Calibri"/>
        <b/>
        <color theme="1"/>
        <sz val="11.0"/>
      </rPr>
      <t>4. ELEVADO</t>
    </r>
    <r>
      <rPr>
        <rFont val="Calibri"/>
        <color theme="1"/>
        <sz val="11.0"/>
      </rPr>
      <t xml:space="preserve">
Prejuízos irreversíveis e/ou insuperáveis</t>
    </r>
  </si>
  <si>
    <r>
      <rPr>
        <rFont val="Calibri"/>
        <b/>
        <color theme="1"/>
        <sz val="11.0"/>
      </rPr>
      <t>3. ALTO</t>
    </r>
    <r>
      <rPr>
        <rFont val="Calibri"/>
        <color theme="1"/>
        <sz val="11.0"/>
      </rPr>
      <t xml:space="preserve">
Os prejuízos são significativos, mas são reversíveis</t>
    </r>
  </si>
  <si>
    <r>
      <rPr>
        <rFont val="Calibri"/>
        <b/>
        <color theme="1"/>
        <sz val="11.0"/>
      </rPr>
      <t>3. ALTO</t>
    </r>
    <r>
      <rPr>
        <rFont val="Calibri"/>
        <color theme="1"/>
        <sz val="11.0"/>
      </rPr>
      <t xml:space="preserve">
Os prejuízos são significativos, mas são reversíveis</t>
    </r>
  </si>
  <si>
    <r>
      <rPr>
        <rFont val="Calibri"/>
        <b/>
        <color theme="1"/>
        <sz val="11.0"/>
      </rPr>
      <t>2. MÉDIO</t>
    </r>
    <r>
      <rPr>
        <rFont val="Calibri"/>
        <color theme="1"/>
        <sz val="11.0"/>
      </rPr>
      <t xml:space="preserve">
São afetados, porém os efeitos não trazem prejuízos relevantes</t>
    </r>
  </si>
  <si>
    <r>
      <rPr>
        <rFont val="Calibri"/>
        <b/>
        <color theme="1"/>
        <sz val="11.0"/>
      </rPr>
      <t>2. MÉDIO</t>
    </r>
    <r>
      <rPr>
        <rFont val="Calibri"/>
        <color theme="1"/>
        <sz val="11.0"/>
      </rPr>
      <t xml:space="preserve">
São afetados, porém os efeitos não trazem prejuízos relevantes</t>
    </r>
  </si>
  <si>
    <r>
      <rPr>
        <rFont val="Calibri"/>
        <b/>
        <color theme="1"/>
        <sz val="11.0"/>
      </rPr>
      <t>1. BAIXO</t>
    </r>
    <r>
      <rPr>
        <rFont val="Calibri"/>
        <color theme="1"/>
        <sz val="11.0"/>
      </rPr>
      <t xml:space="preserve">
Não são afetados ou não encontram inconvenientes</t>
    </r>
  </si>
  <si>
    <r>
      <rPr>
        <rFont val="Calibri"/>
        <b/>
        <color theme="1"/>
        <sz val="11.0"/>
      </rPr>
      <t>1. BAIXO</t>
    </r>
    <r>
      <rPr>
        <rFont val="Calibri"/>
        <color theme="1"/>
        <sz val="11.0"/>
      </rPr>
      <t xml:space="preserve">
Não são afetados ou não encontram inconvenientes</t>
    </r>
  </si>
  <si>
    <r>
      <rPr>
        <rFont val="Calibri"/>
        <b/>
        <color theme="1"/>
        <sz val="11.0"/>
      </rPr>
      <t>1. BAIXO</t>
    </r>
    <r>
      <rPr>
        <rFont val="Calibri"/>
        <color theme="1"/>
        <sz val="11.0"/>
      </rPr>
      <t xml:space="preserve">
Improvável, mas possível de ser explorado</t>
    </r>
  </si>
  <si>
    <r>
      <rPr>
        <rFont val="Calibri"/>
        <b/>
        <color theme="1"/>
        <sz val="11.0"/>
      </rPr>
      <t>2. MÉDIO</t>
    </r>
    <r>
      <rPr>
        <rFont val="Calibri"/>
        <color theme="1"/>
        <sz val="11.0"/>
      </rPr>
      <t xml:space="preserve">
Difícil de ser explorado</t>
    </r>
  </si>
  <si>
    <r>
      <rPr>
        <rFont val="Calibri"/>
        <b/>
        <color theme="1"/>
        <sz val="11.0"/>
      </rPr>
      <t>3. ALTO</t>
    </r>
    <r>
      <rPr>
        <rFont val="Calibri"/>
        <color theme="1"/>
        <sz val="11.0"/>
      </rPr>
      <t xml:space="preserve">
Possível de ser explorado</t>
    </r>
  </si>
  <si>
    <r>
      <rPr>
        <rFont val="Calibri"/>
        <b/>
        <color theme="1"/>
        <sz val="11.0"/>
      </rPr>
      <t>4. ELEVADO</t>
    </r>
    <r>
      <rPr>
        <rFont val="Calibri"/>
        <color theme="1"/>
        <sz val="11.0"/>
      </rPr>
      <t xml:space="preserve">
Provável ou extremamente fácil de ser explorado</t>
    </r>
  </si>
  <si>
    <r>
      <rPr>
        <rFont val="Calibri"/>
        <b/>
        <color theme="1"/>
        <sz val="11.0"/>
      </rPr>
      <t>1. BAIXO</t>
    </r>
    <r>
      <rPr>
        <rFont val="Calibri"/>
        <color theme="1"/>
        <sz val="11.0"/>
      </rPr>
      <t xml:space="preserve">
Improvável, mas possível de ser explorado</t>
    </r>
  </si>
  <si>
    <r>
      <rPr>
        <rFont val="Calibri"/>
        <b/>
        <color theme="1"/>
        <sz val="11.0"/>
      </rPr>
      <t>2. MÉDIO</t>
    </r>
    <r>
      <rPr>
        <rFont val="Calibri"/>
        <color theme="1"/>
        <sz val="11.0"/>
      </rPr>
      <t xml:space="preserve">
Difícil de ser explorado</t>
    </r>
  </si>
  <si>
    <r>
      <rPr>
        <rFont val="Calibri"/>
        <b/>
        <color theme="1"/>
        <sz val="11.0"/>
      </rPr>
      <t>3. ALTO</t>
    </r>
    <r>
      <rPr>
        <rFont val="Calibri"/>
        <color theme="1"/>
        <sz val="11.0"/>
      </rPr>
      <t xml:space="preserve">
Possível de ser explorado</t>
    </r>
  </si>
  <si>
    <r>
      <rPr>
        <rFont val="Calibri"/>
        <b/>
        <color theme="1"/>
        <sz val="11.0"/>
      </rPr>
      <t>4. ELEVADO</t>
    </r>
    <r>
      <rPr>
        <rFont val="Calibri"/>
        <color theme="1"/>
        <sz val="11.0"/>
      </rPr>
      <t xml:space="preserve">
Provável ou extremamente fácil de ser explorado</t>
    </r>
  </si>
  <si>
    <t xml:space="preserve">RESPONSÁVEL PELA CONDUÇÃO DO DPIA </t>
  </si>
  <si>
    <t>Data da elaboração</t>
  </si>
  <si>
    <t xml:space="preserve">Assinatura do Responsável pela Condução do DPIA </t>
  </si>
  <si>
    <t>Análise do Encarregado:</t>
  </si>
  <si>
    <t xml:space="preserve">       (     )Sim        (     )Não</t>
  </si>
  <si>
    <t>ENCARREGADO PELO TRATAMENTO DE DADOS PESSOAIS</t>
  </si>
  <si>
    <t>Resumo da Análise do Encarregado pelo Tratamento de Dados Pessoais</t>
  </si>
  <si>
    <t>Data da Análise do Encarregado</t>
  </si>
  <si>
    <t>Assinatura do Encarregado</t>
  </si>
  <si>
    <t>RESPONSÁVEL PELA APROVAÇÃO DE RISCOS RESIDUAIS</t>
  </si>
  <si>
    <t>Data da Análise dos Riscos Residuais</t>
  </si>
  <si>
    <t>Assinatura do Responsável pela Aprovação dos Riscos</t>
  </si>
  <si>
    <t>REPRESENTANTE DO CONTROLADOR</t>
  </si>
  <si>
    <t>Validação do DPIA:</t>
  </si>
  <si>
    <t>Data da Validação do DPIA:</t>
  </si>
  <si>
    <t>Assinatura do Representante do Controlador Responsável pela Validação do DPIA:</t>
  </si>
  <si>
    <t>BIBLIOTECA</t>
  </si>
  <si>
    <t>As listas abaixo têm por objetivo elencar exemplos de atividades de tratamento, ativos de suporte, riscos, ameaças, vulnerabilidades e medidas de controle a serem considerados e avaliados na etapa 4 do Data Protection Impact Assessment (DPIA), a saber, a identificação e avaliação de riscos, sem prejuízo de outros identificados no caso concreto e que sejam aderentes à realidade do tratamento de dados pessoais em questão.</t>
  </si>
  <si>
    <t>RISCOS AO TITULAR</t>
  </si>
  <si>
    <t>Dano à integridade física</t>
  </si>
  <si>
    <t>Ameaça à integridade física</t>
  </si>
  <si>
    <t>Dano material, perda financeira ou perda de lucros cessantes</t>
  </si>
  <si>
    <t>Dano moral, reputacional ou à imagem</t>
  </si>
  <si>
    <t>Discriminação, racismo ou LGBTQI+fobia</t>
  </si>
  <si>
    <t>Perpetuação de estereótipo (travar e restringir o titular em uma categoria específica imprecisa)</t>
  </si>
  <si>
    <t>Violação à liberdade de consciência ou crença</t>
  </si>
  <si>
    <t>Falsificação de identidade ou fraude</t>
  </si>
  <si>
    <t>Desvantagem social relevante</t>
  </si>
  <si>
    <t>Impossibilidade de exercer seus direitos de titular ou perder controle sobre seus dados pessoais</t>
  </si>
  <si>
    <t>Prejuízo ao desenvolvimento de crianças e/ou adolescentes</t>
  </si>
  <si>
    <t>Limitação do comportamento do titular, influenciando negativamente no seu livre desenvolvimento (monitoramento sistemático ou opaco)</t>
  </si>
  <si>
    <t>Manipulação do titular, influenciando negativamente no seu livre desenvolvimento (política, marketing)</t>
  </si>
  <si>
    <t>Violação da liberdade de expressão</t>
  </si>
  <si>
    <t>Negativa de acesso pelo titular a contratos, serviços, produtos ou oportunidades (background check, scoring, profiling)</t>
  </si>
  <si>
    <t>Exclusão ou perda de acesso pelo titular a contratos, serviços, produtos ou oportunidades (background check, scoring, profiling)</t>
  </si>
  <si>
    <t>Negativa de acesso pelo titular a informação (bolha)</t>
  </si>
  <si>
    <t>Violação do sigilo da correspondência e das comunicações do titular - ver se tem outros nesse sentido (art. 5º)</t>
  </si>
  <si>
    <t>AMEAÇAS</t>
  </si>
  <si>
    <t>Acesso não autorizado aos dados pessoais</t>
  </si>
  <si>
    <t>Extração não autorizada de dados pessoais por terceiros</t>
  </si>
  <si>
    <t>Destruição acidental ou intencional de dados pessoais</t>
  </si>
  <si>
    <t>Perda ou remoção não autorizada dos dados pessoais</t>
  </si>
  <si>
    <t>Modificação não autorizada dos dados pessoais</t>
  </si>
  <si>
    <t>Compartilhamento ou divulgação indevida de dados pessoais</t>
  </si>
  <si>
    <t>Tratamento excessivo, inadequado ou ilícito de dados pessoais</t>
  </si>
  <si>
    <t>Retenção prolongada de dados pessoais sem necessidade</t>
  </si>
  <si>
    <t>Vazamento de dados pessoais</t>
  </si>
  <si>
    <t>Terremoto, enchente, pragas, incêndio</t>
  </si>
  <si>
    <t>Queda de energia</t>
  </si>
  <si>
    <t>Sobrecarga de capacidade de tratamento</t>
  </si>
  <si>
    <t>Superaquecimento de equipamento</t>
  </si>
  <si>
    <t>Terrorismo ou vandalismo</t>
  </si>
  <si>
    <t>Perda de confidencialidade de dados pessoais protegido por sigilo profissional</t>
  </si>
  <si>
    <t>Reversão não autorizada do processo de pseudonimização</t>
  </si>
  <si>
    <t>Anonimização ou descarte dos dados pessoais de forma ineficiente</t>
  </si>
  <si>
    <t>Dados pessoais sensíveis revelados a partir do tratamento de dados pessoais "comuns"</t>
  </si>
  <si>
    <t>Análise imprecisa ou equivocada do titular a partir de profiling ou scoring</t>
  </si>
  <si>
    <t>Monitoramento constante do titular</t>
  </si>
  <si>
    <t>Monitoramento opaco do titular, ainda que seja pontual</t>
  </si>
  <si>
    <t>Coleta ou uso excessivo de dados pessoais</t>
  </si>
  <si>
    <t>Divulgação não autorizada ou indevida de dados pessoais</t>
  </si>
  <si>
    <t>Ações praticadas por terceiros se passando pela empresa de forma ilícita, podendo resultar em danos aos titulares</t>
  </si>
  <si>
    <t>Influência ou pressão para que o colaborador divulgue informação</t>
  </si>
  <si>
    <t>Alteração não autorizada de software, sistema, aplicação, configuração, etc.</t>
  </si>
  <si>
    <t>Roubo ou perda de equipamentos, dispositivos móveis, hardware</t>
  </si>
  <si>
    <t>Tomada de decisão enviesada por humanos</t>
  </si>
  <si>
    <t>Desconsideração ou não garantia de direitos dos titulares</t>
  </si>
  <si>
    <t>Ausência de transparência quanto ao tratamento</t>
  </si>
  <si>
    <t>Tratamento de grande número de dados e/ou afeta grande número de titulares</t>
  </si>
  <si>
    <t>Uso e/ou armazenamento de dados pessoais desatualizados ou incorretos</t>
  </si>
  <si>
    <t>Inexistência de prazo pré-estabelecido para retenção e eliminação de dados pessoais</t>
  </si>
  <si>
    <t>Ausência de avaliação de terceiro</t>
  </si>
  <si>
    <t>Ausência de base legal apropriada para fundamentar o tratamento de dados pessoais</t>
  </si>
  <si>
    <t>Ausência de base legal apropriada para fundamentar a transparência internacional de dados pessoais</t>
  </si>
  <si>
    <t>Contrato ou acordo sem cláusulas ou com cláusulas inadequadas sobre o tratamento de dados pessoais</t>
  </si>
  <si>
    <t>Ausência de critérios objetivos e não discriminatórios na tomada de decisão</t>
  </si>
  <si>
    <t>Ausência de plano de atualização de softwares</t>
  </si>
  <si>
    <t>Ausência de plano de atualização de hardwares</t>
  </si>
  <si>
    <t>Ausência de controle e/ou inventário de recursos TIC</t>
  </si>
  <si>
    <t>Desconhecimento de fundamentos de segurança da informação</t>
  </si>
  <si>
    <t>Desconhecimento de fundamentos de proteção de dados pessoais</t>
  </si>
  <si>
    <t>Sobrecarga de trabalho, estresse ou condições inadequadas de condições de trabalho</t>
  </si>
  <si>
    <t>Ausência de processos e procedimentos pré-estabelecidos para atendimento de requisições de titulares</t>
  </si>
  <si>
    <t>Ausência de DPO nomeado</t>
  </si>
  <si>
    <t>Ausência de proteção contra ameaças físicas e do meio ambiente</t>
  </si>
  <si>
    <t>Comunicação com o titular em linguagem de difícil entendimento</t>
  </si>
  <si>
    <t>Ausência de consentimento de um dos pais ou responsável legal da criança</t>
  </si>
  <si>
    <t>Ausência de controles de acesso a instalações físicas</t>
  </si>
  <si>
    <t>Ausência de controles de acesso lógico</t>
  </si>
  <si>
    <t>Dados pessoais armazenados ou tratados via equipamentos inadequados ao tipo de informação</t>
  </si>
  <si>
    <t>Uso inadequado de equipamentos ou softwares</t>
  </si>
  <si>
    <t>Uso de software com configurações inadequadas ou falsificado/copiado</t>
  </si>
  <si>
    <t>MEDIDAS DE CONTROLE</t>
  </si>
  <si>
    <t>Controles de Segurança da Informação</t>
  </si>
  <si>
    <t>Segregações de funções em segurança da informação</t>
  </si>
  <si>
    <t>Inventário de ativos de informação</t>
  </si>
  <si>
    <t>Mecanismos de monitoramento de uso dos recursos e de aplicações</t>
  </si>
  <si>
    <t>Gerenciamento de dispositivos USB</t>
  </si>
  <si>
    <t>Gerenciamento de mídia externa</t>
  </si>
  <si>
    <t>Mecanismos e procedimentos para mitigar ataques de negação de serviço (ex.: balanceamento de carga, proxy, firewall, etc.)</t>
  </si>
  <si>
    <t>Plano de continuidade de negócio</t>
  </si>
  <si>
    <t>Cópia de segurança periódica de arquivos, configurações e sistemas</t>
  </si>
  <si>
    <t>Plano de recuperação de arquivos</t>
  </si>
  <si>
    <t>Controle de acesso lógico</t>
  </si>
  <si>
    <t>Controle de acesso físico</t>
  </si>
  <si>
    <t>Rede corporativa segmentada em domínios lógicos</t>
  </si>
  <si>
    <t>Segurança no acesso externo aos sistemas corporativos (ex.: VPN)</t>
  </si>
  <si>
    <t>Gestão de segurança de rede</t>
  </si>
  <si>
    <t>Classificação da informação, inclusive de acordo com o dado pessoal (ex.: dado pessoal sensível)</t>
  </si>
  <si>
    <t>Segmentação de ambientes de desenvolvimento, teste, homologação e produção</t>
  </si>
  <si>
    <t>Controle de mudanças e atualizações de softwares e outros componentes TIC, como hardware</t>
  </si>
  <si>
    <t>Planejamento e teste de mudanças previamente à implementação</t>
  </si>
  <si>
    <t>Comunicação prévia de mudanças a todas as partes interessadas</t>
  </si>
  <si>
    <t>Processo de identificação, análise e tratamento de vulnerabilidades</t>
  </si>
  <si>
    <t>Equipe de detecção, tratamento e resposta a incidentes de segurança da informação</t>
  </si>
  <si>
    <t>Canal para recebimento de comunicações de incidentes de segurança da informação</t>
  </si>
  <si>
    <t>Procedimento específico para resposta a incidentes de segurança da informação</t>
  </si>
  <si>
    <t>Registros de eventos relevantes de segurança da informação, rastreabilidade e salvaguarda de logs</t>
  </si>
  <si>
    <t>Controles criptográficos</t>
  </si>
  <si>
    <t>Criptografia em dispositivos móveis</t>
  </si>
  <si>
    <t>Criptografia em dispositivos USB</t>
  </si>
  <si>
    <t>Monitoramento e detenção de uso não autorizado de criptografia</t>
  </si>
  <si>
    <t>Mecanismo seguro de compartilhamento de informações (ex.: criptografia, API, etc.)</t>
  </si>
  <si>
    <t>Auditoria em fornecedores, parceiros ou terceiros em segurança da informação</t>
  </si>
  <si>
    <t>Recomendar auditorias em algoritmos, ferramentas, tecnologia</t>
  </si>
  <si>
    <t>Treinamento e conscientização em segurança da informação</t>
  </si>
  <si>
    <t>Descarte seguro</t>
  </si>
  <si>
    <t>Proteção contra ameaças físicas e do meio ambiente</t>
  </si>
  <si>
    <t>Política de mesa limpa e tela limpa</t>
  </si>
  <si>
    <t>Proteção contra malware, phising, spam ou outras ameaças externas semelhantes</t>
  </si>
  <si>
    <t>Controles de Privacidade</t>
  </si>
  <si>
    <t>Segmentação de funções em proteção de dados pessoais</t>
  </si>
  <si>
    <t>Revisão e documentação de bases legais dos tratamentos de dados pessoais</t>
  </si>
  <si>
    <t>Coleta de consentimento</t>
  </si>
  <si>
    <t>Gestão de consentimento</t>
  </si>
  <si>
    <t>Mecanismo facilitado para revogação de consentimento</t>
  </si>
  <si>
    <t>Política de Privacidade</t>
  </si>
  <si>
    <t>Inventário de dados pessoais</t>
  </si>
  <si>
    <t>Identificação e documentação da finalidade do tratamento</t>
  </si>
  <si>
    <t>Período determinado para retenção e eliminação de dados pessoais</t>
  </si>
  <si>
    <t>Equipe de detecção, tratamento e resposta a violações de dados pessoais</t>
  </si>
  <si>
    <t>Canal para recebimento de comunicações de violações de dados pessoais</t>
  </si>
  <si>
    <t>Procedimento específico para resposta a violações de dados pessoais</t>
  </si>
  <si>
    <t>Registros de eventos relevantes de proteção de dados pessoais</t>
  </si>
  <si>
    <t>Auditoria em fornecedores, parceiros ou terceiros em proteção de dados pessoais</t>
  </si>
  <si>
    <t>Adoção e documentação de critérios objetivos na tomada de decisão, ainda que automatizada</t>
  </si>
  <si>
    <t>Checagem de integridade da base de dados</t>
  </si>
  <si>
    <t>Checagem da qualidade da base de dados perante o tratamento</t>
  </si>
  <si>
    <t xml:space="preserve">Avaliação sobre a definição do padrão ou perfil de sucesso buscado pelo algoritmo </t>
  </si>
  <si>
    <t>Testes de precisão do algoritmo (tem erros?</t>
  </si>
  <si>
    <t>Avaliação sobre os efeitos de longo prazo dos algoritmos (ex.: Facebook e bolha se 
tivessem pensado nisso antes)</t>
  </si>
  <si>
    <t>Revisão humana de decisões automatizadas</t>
  </si>
  <si>
    <t>Gestão e controle de cookies</t>
  </si>
  <si>
    <t>Processo de anonimização</t>
  </si>
  <si>
    <t>Processo de pseudonimização</t>
  </si>
  <si>
    <t>Nomeação de encarregado pelo tratamento de dados pessoais</t>
  </si>
  <si>
    <t>Divulgação das informações de contato do encarregado pelo tratamento de dados pessoais</t>
  </si>
  <si>
    <t>Canal de direitos do titular</t>
  </si>
  <si>
    <t>Confirmação de identidade do titular (ex.: quando do exercício dos direitos)</t>
  </si>
  <si>
    <t>Cruzamento com outros bancos de dados para verificação dos dados pessoais</t>
  </si>
  <si>
    <t>Procedimento específico para resposta a requisições do titular</t>
  </si>
  <si>
    <t>Controle de atualização e correção periódica de dados pessoais (ex.: cada novo acesso, uma vez por mês, painel de controle do titular)</t>
  </si>
  <si>
    <t>Mecanismo de oposição ao tratamento (opt-out) pelo titular</t>
  </si>
  <si>
    <t>Comunicação a terceiros envolvidos no tratamento sobre modificações nos dados pessoais (ex.: opt-out)</t>
  </si>
  <si>
    <t>Procedimento específico para resposta a autoridades sobre proteção de dados pessoais</t>
  </si>
  <si>
    <t>Treinamento e conscientização em proteção de dados pessoais</t>
  </si>
  <si>
    <t>Contratos e acordos com cláusulas adequadas de proteção de dados pessoais</t>
  </si>
  <si>
    <t>Registro das operações de compartilhamento/transferência de dados pessoais</t>
  </si>
  <si>
    <t>Transferência internacional nos termos da lei</t>
  </si>
  <si>
    <t>Privacy by Design (ex.: em produto, serviço, processo, sistema, aplicação, etc.)</t>
  </si>
  <si>
    <t>Minimização de dados pessoais</t>
  </si>
  <si>
    <t>Mascaramento de dados pessoais</t>
  </si>
  <si>
    <t>Vigilância focada no ambiente e não no indivíduo (ex.: câmera na sala, mas não acima da estação do colaborador)</t>
  </si>
  <si>
    <t>Captação de geolocalização somente durante a utilização do aplicativo ou recurso</t>
  </si>
  <si>
    <t>Captação do som somente durante a utilização do aplicativo ou recurso</t>
  </si>
  <si>
    <t>Captação da tela somente durante a utilização do aplicativo, site ou recurso</t>
  </si>
  <si>
    <t>Limitação do recurso de identificação biométrica somente para apuração de ocorrência (ex.: videovigilância e CFTV)</t>
  </si>
  <si>
    <t>Impedimento de acesso por titulares com 12 anos ou menos (crianças)</t>
  </si>
  <si>
    <t>Comunicação com o titular em linguagem de fácil entendimento</t>
  </si>
  <si>
    <t xml:space="preserve">AVALIAÇÃO DE RISCOS </t>
  </si>
  <si>
    <t xml:space="preserve">Esta aba visa apoiar no preenchimento das abas "Identificação e Avaliação de Riscos" e "Riscos Residuais".  </t>
  </si>
  <si>
    <t xml:space="preserve">1. Identificação e Avaliação de Riscos </t>
  </si>
  <si>
    <r>
      <rPr>
        <rFont val="Calibri"/>
        <b/>
        <color theme="1"/>
        <sz val="11.0"/>
      </rPr>
      <t>Passo 1 –</t>
    </r>
    <r>
      <rPr>
        <rFont val="Calibri"/>
        <color theme="1"/>
        <sz val="11.0"/>
      </rPr>
      <t xml:space="preserve"> </t>
    </r>
    <r>
      <rPr>
        <rFont val="Calibri"/>
        <b/>
        <color theme="1"/>
        <sz val="11.0"/>
      </rPr>
      <t>ETAPA DO PROCESSO:</t>
    </r>
    <r>
      <rPr>
        <rFont val="Calibri"/>
        <color theme="1"/>
        <sz val="11.0"/>
      </rPr>
      <t xml:space="preserve"> Identificar a etapa do processo, considerando o ciclo de vida do dado pessoal tratado na atividade de tratamento na alisando. O ciclo de vida envolve as seguintes etapas: coleta/aquisição; uso/processamento; armazenamento; transmissão/compartilhamento; descarte. O ciclo de vida envolve as seguintes etapas: coleta/aquisição; uso/processamento; armazenamento; transmissão/compartilhamento; descarte.</t>
    </r>
  </si>
  <si>
    <r>
      <rPr>
        <rFont val="Calibri"/>
        <b/>
        <color theme="1"/>
        <sz val="11.0"/>
      </rPr>
      <t xml:space="preserve">Passo 2 – AMEAÇA: </t>
    </r>
    <r>
      <rPr>
        <rFont val="Calibri"/>
        <color theme="1"/>
        <sz val="11.0"/>
      </rPr>
      <t>Identificar as ameaças, considerando a etapa do processo identificada no passo 1. Considera-se ameaça uma potencial causa de incidente não desejado. A aba “Apoio – Biblioteca” lista um rol exemplificativo de ameaças, a fim de auxiliar no preenchimento deste item.</t>
    </r>
  </si>
  <si>
    <r>
      <rPr>
        <rFont val="Calibri"/>
        <b/>
        <color theme="1"/>
        <sz val="11.0"/>
      </rPr>
      <t>Passo 3 – CONTROLES EXISTENTES:</t>
    </r>
    <r>
      <rPr>
        <rFont val="Calibri"/>
        <color theme="1"/>
        <sz val="11.0"/>
      </rPr>
      <t xml:space="preserve"> Identificar os controles já implementados, considerando a etapa do processo (Passo 1) e a ameaça identificada (passo 2). Controles são salvaguardas ou contramedidas, de privacidade e/ou de segurança da informação que buscam evitar, neutralizar ou minimizar os impactos decorrentes das ameaças.  A aba “Apoio – Biblioteca” lista um rol exemplificativo de Controles, a fim de auxiliar no preenchimento deste item.</t>
    </r>
  </si>
  <si>
    <r>
      <rPr>
        <rFont val="Calibri"/>
        <b/>
        <color theme="1"/>
        <sz val="11.0"/>
      </rPr>
      <t>Passo 4 – VULNERABILIDADES:</t>
    </r>
    <r>
      <rPr>
        <rFont val="Calibri"/>
        <color theme="1"/>
        <sz val="11.0"/>
      </rPr>
      <t xml:space="preserve"> Identificar as vulnerabilidades existentes, considerando as ameaças (passo 2) e os controles já implementados (Passo 3). Considera-se vulnerabilidade uma fraqueza em um ativo ou grupo de ativos que pode ser explorada por uma ou mais ameaças.</t>
    </r>
  </si>
  <si>
    <r>
      <rPr>
        <rFont val="Calibri"/>
        <b/>
        <color theme="1"/>
        <sz val="11.0"/>
      </rPr>
      <t xml:space="preserve">Passo 5 – RISCO: </t>
    </r>
    <r>
      <rPr>
        <rFont val="Calibri"/>
        <b val="0"/>
        <color theme="1"/>
        <sz val="11.0"/>
      </rPr>
      <t xml:space="preserve">Identificar o risco ao titular de dados pessoais, considerando a etapa do processo (passo 1), a ameaça (passo 2), os controles existentes (passo 3), as vulnerabilidades existentes (passo 4). A aba “Apoio – Biblioteca” lista um rol exemplificativo de Riscos aos direitos fundamentais e liberdades individuais, a fim de auxiliar no preenchimento deste item. </t>
    </r>
  </si>
  <si>
    <t>Passo 6 – IMPACTO: Identificar o impacto, com base na (i) categoria dos dados, (ii) categoria de titulares; e (iii) origem dos dados.</t>
  </si>
  <si>
    <r>
      <rPr>
        <rFont val="Calibri"/>
        <b/>
        <color theme="1"/>
        <sz val="11.0"/>
      </rPr>
      <t xml:space="preserve">Passo 7 – PROBABILIDADE: </t>
    </r>
    <r>
      <rPr>
        <rFont val="Calibri"/>
        <color theme="1"/>
        <sz val="11.0"/>
      </rPr>
      <t xml:space="preserve">Identificação da probabilidade de exploração das vulnerabilidades, levando em consideração os controles existentes. </t>
    </r>
  </si>
  <si>
    <t>Passo 8 – CLASSIFICAÇÃO DO RISCO: Identificação do risco inicial, com base no impacto (Passo 6) e da Probabilidade (Passo 7);</t>
  </si>
  <si>
    <r>
      <rPr>
        <rFont val="Calibri"/>
        <b/>
        <color theme="1"/>
        <sz val="11.0"/>
      </rPr>
      <t>Passo 9 – ACEITAÇÃO DO RISCO:</t>
    </r>
    <r>
      <rPr>
        <rFont val="Calibri"/>
        <color theme="1"/>
        <sz val="11.0"/>
      </rPr>
      <t xml:space="preserve"> Aceitar ou não o risco inicial, com base na classificação do risco inicial identificado (Passo 8).</t>
    </r>
  </si>
  <si>
    <r>
      <rPr>
        <rFont val="Calibri"/>
        <b/>
        <color theme="1"/>
        <sz val="11.0"/>
      </rPr>
      <t>Passo 10 – TRATAMENTO DO RISCO – PLANO DE AÇÃO:</t>
    </r>
    <r>
      <rPr>
        <rFont val="Calibri"/>
        <color theme="1"/>
        <sz val="11.0"/>
      </rPr>
      <t xml:space="preserve"> Sugestão de plano de ação capaz de mitigar riscos não aceitos, conforme (Passo 9).</t>
    </r>
  </si>
  <si>
    <t xml:space="preserve">2. Riscos Residuais </t>
  </si>
  <si>
    <r>
      <rPr>
        <rFont val="Calibri"/>
        <b/>
        <color theme="1"/>
        <sz val="11.0"/>
      </rPr>
      <t>Passo 1 –</t>
    </r>
    <r>
      <rPr>
        <rFont val="Calibri"/>
        <color theme="1"/>
        <sz val="11.0"/>
      </rPr>
      <t xml:space="preserve"> </t>
    </r>
    <r>
      <rPr>
        <rFont val="Calibri"/>
        <b/>
        <color theme="1"/>
        <sz val="11.0"/>
      </rPr>
      <t>ETAPA DO PROCESSO:</t>
    </r>
    <r>
      <rPr>
        <rFont val="Calibri"/>
        <color theme="1"/>
        <sz val="11.0"/>
      </rPr>
      <t xml:space="preserve"> Identificar a etapa do processo, considerando o ciclo de vida do dado pessoal tratado na atividade de tratamento na alisando. O ciclo de vida envolve as seguintes etapas: coleta/aquisição; uso/processamento; armazenamento; transmissão/compartilhamento; descarte. O ciclo de vida envolve as seguintes etapas: coleta/aquisição; uso/processamento; armazenamento; transmissão/compartilhamento; descarte.</t>
    </r>
  </si>
  <si>
    <r>
      <rPr>
        <rFont val="Calibri"/>
        <b/>
        <color theme="1"/>
        <sz val="11.0"/>
      </rPr>
      <t>Passo 2 – RISCO:</t>
    </r>
    <r>
      <rPr>
        <rFont val="Calibri"/>
        <color theme="1"/>
        <sz val="11.0"/>
      </rPr>
      <t xml:space="preserve">  Identificar o risco ao titular de dados pessoais, após a realização das ações consideradas no plano de ação (passo 10). A aplicação das ações ao fluxo deverá afetar o cálculo inicial do risco, que deverá considerar as etapas do processo (passo 1), a ameaça (passo 2), os controles existentes (passo 3), as vulnerabilidades existentes (passo 4). A aba “Apoio – Biblioteca” lista um rol exemplificativo de Riscos aos direitos fundamentais e liberdades individuais, a fim de auxiliar no preenchimento deste item. </t>
    </r>
  </si>
  <si>
    <t>Passo 3 – IMPACTO RESIDUAL: Identificar o impacto residual, com base na (i) categoria dos dados, (ii) categoria de titulares; e (iii) origem dos dados.</t>
  </si>
  <si>
    <r>
      <rPr>
        <rFont val="Calibri"/>
        <b/>
        <color theme="1"/>
        <sz val="11.0"/>
      </rPr>
      <t>Passo 4 – PROBABILIDADE RESIDUAL:</t>
    </r>
    <r>
      <rPr>
        <rFont val="Calibri"/>
        <color theme="1"/>
        <sz val="11.0"/>
      </rPr>
      <t xml:space="preserve"> Identificação da probabilidade residual de exploração das vulnerabilidades, levando em consideração todos os controles implementados após o plano de ação </t>
    </r>
    <r>
      <rPr>
        <rFont val="Times New Roman"/>
        <color theme="1"/>
        <sz val="8.0"/>
      </rPr>
      <t> </t>
    </r>
  </si>
  <si>
    <t>Passo 5 – CLASSIFICAÇÃO DO RISCO RESIDUAL: Identificação do risco residual com base no impacto Residual (Passo 3) e da Probabilidade Residual (Passo 4);</t>
  </si>
  <si>
    <r>
      <rPr>
        <rFont val="Calibri"/>
        <b/>
        <color theme="1"/>
        <sz val="11.0"/>
      </rPr>
      <t>Passo 6 – ACEITAÇÃO DO RISCO:</t>
    </r>
    <r>
      <rPr>
        <rFont val="Calibri"/>
        <color theme="1"/>
        <sz val="11.0"/>
      </rPr>
      <t xml:space="preserve"> Aceitação ou não do risco após a implementação do plano de ação identificado. Os riscos que não forem aceitos devem ser obrigatoriamente tratados, a partir da criação de um novo plano de ação (passo 10)</t>
    </r>
  </si>
  <si>
    <t>SEVERIDADE</t>
  </si>
  <si>
    <t>Min</t>
  </si>
  <si>
    <t>Máx</t>
  </si>
  <si>
    <t>Dados de identificação, dados demográficos, histórico profissional ou acadêmico</t>
  </si>
  <si>
    <t>Baixo</t>
  </si>
  <si>
    <t>0&lt; x ≤1,4</t>
  </si>
  <si>
    <t>Médio</t>
  </si>
  <si>
    <t>1,5≤ x ≤2,4</t>
  </si>
  <si>
    <t>Dados financeiros ou de crédito, dados sobre propriedade, perfil e dados comportamentais</t>
  </si>
  <si>
    <t>Alto</t>
  </si>
  <si>
    <t>2,5≤ x ≤3,4</t>
  </si>
  <si>
    <t>Origem racial ou étnica, religião, política, filiação a sindicato, caráter filosófico, saúde ou vida sexual, genético ou biométrico</t>
  </si>
  <si>
    <t>Elevado</t>
  </si>
  <si>
    <t>x≥ 3,5</t>
  </si>
  <si>
    <t>Menores de idade (criança e/ou adolescente)</t>
  </si>
  <si>
    <t>Dados públicos ou tornados manifestamente públicos pelo titular</t>
  </si>
  <si>
    <t>Dados capturados</t>
  </si>
  <si>
    <t>Dados derivados ou inferidos</t>
  </si>
  <si>
    <t>Existentes e implementados</t>
  </si>
  <si>
    <t>Baixa</t>
  </si>
  <si>
    <t>Existentes, mas parcialmente implementados</t>
  </si>
  <si>
    <t>Insuficientes</t>
  </si>
  <si>
    <t>Alta</t>
  </si>
  <si>
    <t>Inexistentes</t>
  </si>
  <si>
    <t>Elevada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</si>
</sst>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24">
    <font>
      <sz val="11.0"/>
      <color theme="1"/>
      <name val="Calibri"/>
      <scheme val="minor"/>
    </font>
    <font>
      <b/>
      <sz val="14.0"/>
      <color theme="0"/>
      <name val="Calibri"/>
    </font>
    <font/>
    <font>
      <b/>
      <sz val="11.0"/>
      <color theme="1"/>
      <name val="Calibri"/>
    </font>
    <font>
      <sz val="11.0"/>
      <color theme="1"/>
      <name val="Calibri"/>
    </font>
    <font>
      <u/>
      <sz val="11.0"/>
      <color theme="1"/>
      <name val="Calibri"/>
    </font>
    <font>
      <u/>
      <sz val="11.0"/>
      <color theme="1"/>
      <name val="Calibri"/>
    </font>
    <font>
      <u/>
      <sz val="11.0"/>
      <color theme="1"/>
      <name val="Calibri"/>
    </font>
    <font>
      <u/>
      <sz val="11.0"/>
      <color theme="1"/>
      <name val="Calibri"/>
    </font>
    <font>
      <u/>
      <sz val="11.0"/>
      <color theme="1"/>
      <name val="Calibri"/>
    </font>
    <font>
      <u/>
      <sz val="11.0"/>
      <color theme="1"/>
      <name val="Calibri"/>
    </font>
    <font>
      <u/>
      <sz val="11.0"/>
      <color theme="1"/>
      <name val="Calibri"/>
    </font>
    <font>
      <b/>
      <sz val="12.0"/>
      <color theme="0"/>
      <name val="Calibri"/>
    </font>
    <font>
      <b/>
      <sz val="10.0"/>
      <color theme="1"/>
      <name val="Calibri"/>
    </font>
    <font>
      <sz val="10.0"/>
      <color theme="1"/>
      <name val="Calibri"/>
    </font>
    <font>
      <i/>
      <sz val="10.0"/>
      <color theme="1"/>
      <name val="Calibri"/>
    </font>
    <font>
      <sz val="11.0"/>
      <color rgb="FFFF0000"/>
      <name val="Calibri"/>
    </font>
    <font>
      <b/>
      <sz val="11.0"/>
      <color theme="0"/>
      <name val="Calibri"/>
    </font>
    <font>
      <b/>
      <sz val="22.0"/>
      <color theme="0"/>
      <name val="Calibri"/>
    </font>
    <font>
      <b/>
      <sz val="20.0"/>
      <color theme="0"/>
      <name val="Calibri"/>
    </font>
    <font>
      <b/>
      <u/>
      <sz val="11.0"/>
      <color theme="1"/>
      <name val="Calibri"/>
    </font>
    <font>
      <b/>
      <u/>
      <sz val="11.0"/>
      <color theme="1"/>
      <name val="Calibri"/>
    </font>
    <font>
      <b/>
      <u/>
      <sz val="11.0"/>
      <color theme="1"/>
      <name val="Calibri"/>
    </font>
    <font>
      <b/>
      <u/>
      <sz val="11.0"/>
      <color theme="1"/>
      <name val="Calibri"/>
    </font>
  </fonts>
  <fills count="15">
    <fill>
      <patternFill patternType="none"/>
    </fill>
    <fill>
      <patternFill patternType="lightGray"/>
    </fill>
    <fill>
      <patternFill patternType="solid">
        <fgColor rgb="FF014D59"/>
        <bgColor rgb="FF014D59"/>
      </patternFill>
    </fill>
    <fill>
      <patternFill patternType="solid">
        <fgColor rgb="FF38C8B4"/>
        <bgColor rgb="FF38C8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7F7F7F"/>
        <bgColor rgb="FF7F7F7F"/>
      </patternFill>
    </fill>
    <fill>
      <patternFill patternType="solid">
        <fgColor rgb="FFB5F6EF"/>
        <bgColor rgb="FFB5F6EF"/>
      </patternFill>
    </fill>
    <fill>
      <patternFill patternType="solid">
        <fgColor rgb="FF97EADA"/>
        <bgColor rgb="FF97EADA"/>
      </patternFill>
    </fill>
    <fill>
      <patternFill patternType="solid">
        <fgColor rgb="FFA5A5A5"/>
        <bgColor rgb="FFA5A5A5"/>
      </patternFill>
    </fill>
    <fill>
      <patternFill patternType="solid">
        <fgColor theme="5"/>
        <bgColor theme="5"/>
      </patternFill>
    </fill>
    <fill>
      <patternFill patternType="solid">
        <fgColor rgb="FFFF0000"/>
        <bgColor rgb="FFFF0000"/>
      </patternFill>
    </fill>
    <fill>
      <patternFill patternType="solid">
        <fgColor rgb="FF0070C0"/>
        <bgColor rgb="FF0070C0"/>
      </patternFill>
    </fill>
  </fills>
  <borders count="110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/>
    </border>
    <border>
      <left/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top/>
      <bottom/>
    </border>
    <border>
      <top/>
      <bottom/>
    </border>
    <border>
      <right style="medium">
        <color rgb="FF000000"/>
      </right>
      <top/>
      <bottom/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top/>
      <bottom/>
    </border>
    <border>
      <left style="thin">
        <color rgb="FF000000"/>
      </left>
      <top style="medium">
        <color rgb="FF000000"/>
      </top>
      <bottom/>
    </border>
    <border>
      <left style="medium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medium">
        <color rgb="FF000000"/>
      </right>
      <top/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/>
      <top/>
      <bottom/>
    </border>
    <border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top style="medium">
        <color rgb="FF000000"/>
      </top>
      <bottom style="thin">
        <color rgb="FF000000"/>
      </bottom>
    </border>
    <border>
      <left/>
      <top style="thin">
        <color rgb="FF000000"/>
      </top>
      <bottom style="medium">
        <color rgb="FF000000"/>
      </bottom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7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3" fontId="3" numFmtId="0" xfId="0" applyAlignment="1" applyBorder="1" applyFill="1" applyFont="1">
      <alignment shrinkToFit="0" vertical="top" wrapText="1"/>
    </xf>
    <xf borderId="8" fillId="0" fontId="2" numFmtId="0" xfId="0" applyBorder="1" applyFont="1"/>
    <xf borderId="9" fillId="0" fontId="2" numFmtId="0" xfId="0" applyBorder="1" applyFont="1"/>
    <xf borderId="10" fillId="3" fontId="4" numFmtId="0" xfId="0" applyAlignment="1" applyBorder="1" applyFont="1">
      <alignment vertical="top"/>
    </xf>
    <xf borderId="11" fillId="3" fontId="4" numFmtId="0" xfId="0" applyAlignment="1" applyBorder="1" applyFont="1">
      <alignment vertical="top"/>
    </xf>
    <xf borderId="12" fillId="3" fontId="4" numFmtId="0" xfId="0" applyAlignment="1" applyBorder="1" applyFont="1">
      <alignment vertical="top"/>
    </xf>
    <xf borderId="13" fillId="3" fontId="5" numFmtId="0" xfId="0" applyBorder="1" applyFont="1"/>
    <xf borderId="14" fillId="0" fontId="2" numFmtId="0" xfId="0" applyBorder="1" applyFont="1"/>
    <xf borderId="15" fillId="0" fontId="2" numFmtId="0" xfId="0" applyBorder="1" applyFont="1"/>
    <xf borderId="10" fillId="3" fontId="6" numFmtId="0" xfId="0" applyBorder="1" applyFont="1"/>
    <xf borderId="11" fillId="3" fontId="7" numFmtId="0" xfId="0" applyBorder="1" applyFont="1"/>
    <xf borderId="12" fillId="3" fontId="8" numFmtId="0" xfId="0" applyBorder="1" applyFont="1"/>
    <xf borderId="10" fillId="3" fontId="9" numFmtId="0" xfId="0" applyAlignment="1" applyBorder="1" applyFont="1">
      <alignment vertical="top"/>
    </xf>
    <xf borderId="11" fillId="3" fontId="10" numFmtId="0" xfId="0" applyAlignment="1" applyBorder="1" applyFont="1">
      <alignment vertical="top"/>
    </xf>
    <xf borderId="12" fillId="3" fontId="11" numFmtId="0" xfId="0" applyAlignment="1" applyBorder="1" applyFont="1">
      <alignment vertical="top"/>
    </xf>
    <xf borderId="16" fillId="3" fontId="4" numFmtId="0" xfId="0" applyAlignment="1" applyBorder="1" applyFont="1">
      <alignment vertical="top"/>
    </xf>
    <xf borderId="17" fillId="3" fontId="4" numFmtId="0" xfId="0" applyAlignment="1" applyBorder="1" applyFont="1">
      <alignment vertical="top"/>
    </xf>
    <xf borderId="18" fillId="3" fontId="4" numFmtId="0" xfId="0" applyAlignment="1" applyBorder="1" applyFont="1">
      <alignment vertical="top"/>
    </xf>
    <xf borderId="0" fillId="0" fontId="4" numFmtId="0" xfId="0" applyFont="1"/>
    <xf borderId="0" fillId="0" fontId="4" numFmtId="0" xfId="0" applyAlignment="1" applyFont="1">
      <alignment horizontal="center"/>
    </xf>
    <xf borderId="19" fillId="2" fontId="12" numFmtId="0" xfId="0" applyAlignment="1" applyBorder="1" applyFont="1">
      <alignment horizontal="center" shrinkToFit="0" vertical="center" wrapText="1"/>
    </xf>
    <xf borderId="20" fillId="0" fontId="2" numFmtId="0" xfId="0" applyBorder="1" applyFont="1"/>
    <xf borderId="21" fillId="0" fontId="2" numFmtId="0" xfId="0" applyBorder="1" applyFont="1"/>
    <xf borderId="22" fillId="4" fontId="3" numFmtId="0" xfId="0" applyAlignment="1" applyBorder="1" applyFill="1" applyFont="1">
      <alignment horizontal="center" shrinkToFit="0" vertical="center" wrapText="1"/>
    </xf>
    <xf borderId="23" fillId="4" fontId="3" numFmtId="0" xfId="0" applyAlignment="1" applyBorder="1" applyFont="1">
      <alignment horizontal="center" shrinkToFit="0" vertical="center" wrapText="1"/>
    </xf>
    <xf borderId="24" fillId="4" fontId="3" numFmtId="0" xfId="0" applyAlignment="1" applyBorder="1" applyFont="1">
      <alignment horizontal="center" shrinkToFit="0" vertical="center" wrapText="1"/>
    </xf>
    <xf borderId="25" fillId="0" fontId="4" numFmtId="0" xfId="0" applyAlignment="1" applyBorder="1" applyFont="1">
      <alignment horizontal="center" shrinkToFit="0" vertical="center" wrapText="1"/>
    </xf>
    <xf borderId="26" fillId="0" fontId="4" numFmtId="0" xfId="0" applyAlignment="1" applyBorder="1" applyFont="1">
      <alignment horizontal="center" shrinkToFit="0" vertical="center" wrapText="1"/>
    </xf>
    <xf borderId="27" fillId="0" fontId="4" numFmtId="0" xfId="0" applyAlignment="1" applyBorder="1" applyFont="1">
      <alignment horizontal="center" shrinkToFit="0" vertical="center" wrapText="1"/>
    </xf>
    <xf borderId="28" fillId="0" fontId="4" numFmtId="0" xfId="0" applyAlignment="1" applyBorder="1" applyFont="1">
      <alignment horizontal="center" shrinkToFit="0" vertical="center" wrapText="1"/>
    </xf>
    <xf borderId="29" fillId="0" fontId="2" numFmtId="0" xfId="0" applyBorder="1" applyFont="1"/>
    <xf borderId="30" fillId="0" fontId="2" numFmtId="0" xfId="0" applyBorder="1" applyFont="1"/>
    <xf borderId="31" fillId="4" fontId="3" numFmtId="0" xfId="0" applyAlignment="1" applyBorder="1" applyFont="1">
      <alignment horizontal="center" shrinkToFit="0" vertical="center" wrapText="1"/>
    </xf>
    <xf borderId="32" fillId="0" fontId="4" numFmtId="0" xfId="0" applyAlignment="1" applyBorder="1" applyFont="1">
      <alignment horizontal="center" shrinkToFit="0" vertical="center" wrapText="1"/>
    </xf>
    <xf borderId="33" fillId="0" fontId="2" numFmtId="0" xfId="0" applyBorder="1" applyFont="1"/>
    <xf borderId="34" fillId="0" fontId="2" numFmtId="0" xfId="0" applyBorder="1" applyFont="1"/>
    <xf borderId="0" fillId="0" fontId="4" numFmtId="0" xfId="0" applyAlignment="1" applyFont="1">
      <alignment horizontal="left"/>
    </xf>
    <xf borderId="0" fillId="0" fontId="4" numFmtId="0" xfId="0" applyAlignment="1" applyFont="1">
      <alignment horizontal="center" vertical="center"/>
    </xf>
    <xf borderId="0" fillId="0" fontId="4" numFmtId="0" xfId="0" applyAlignment="1" applyFont="1">
      <alignment shrinkToFit="0" vertical="center" wrapText="1"/>
    </xf>
    <xf borderId="19" fillId="0" fontId="13" numFmtId="0" xfId="0" applyAlignment="1" applyBorder="1" applyFont="1">
      <alignment horizontal="center" shrinkToFit="0" vertical="center" wrapText="1"/>
    </xf>
    <xf borderId="35" fillId="4" fontId="3" numFmtId="0" xfId="0" applyAlignment="1" applyBorder="1" applyFont="1">
      <alignment horizontal="left" shrinkToFit="0" vertical="center" wrapText="1"/>
    </xf>
    <xf borderId="36" fillId="0" fontId="14" numFmtId="0" xfId="0" applyAlignment="1" applyBorder="1" applyFont="1">
      <alignment horizontal="left" shrinkToFit="0" vertical="center" wrapText="1"/>
    </xf>
    <xf borderId="36" fillId="4" fontId="3" numFmtId="0" xfId="0" applyAlignment="1" applyBorder="1" applyFont="1">
      <alignment horizontal="left" shrinkToFit="0" vertical="center" wrapText="1"/>
    </xf>
    <xf borderId="37" fillId="0" fontId="14" numFmtId="0" xfId="0" applyAlignment="1" applyBorder="1" applyFont="1">
      <alignment shrinkToFit="0" vertical="center" wrapText="1"/>
    </xf>
    <xf borderId="31" fillId="4" fontId="3" numFmtId="0" xfId="0" applyAlignment="1" applyBorder="1" applyFont="1">
      <alignment horizontal="left" shrinkToFit="0" vertical="center" wrapText="1"/>
    </xf>
    <xf borderId="38" fillId="0" fontId="14" numFmtId="0" xfId="0" applyAlignment="1" applyBorder="1" applyFont="1">
      <alignment horizontal="left" shrinkToFit="0" vertical="center" wrapText="1"/>
    </xf>
    <xf borderId="38" fillId="4" fontId="3" numFmtId="0" xfId="0" applyAlignment="1" applyBorder="1" applyFont="1">
      <alignment horizontal="left" shrinkToFit="0" vertical="center" wrapText="1"/>
    </xf>
    <xf borderId="39" fillId="0" fontId="14" numFmtId="0" xfId="0" applyAlignment="1" applyBorder="1" applyFont="1">
      <alignment shrinkToFit="0" vertical="center" wrapText="1"/>
    </xf>
    <xf borderId="40" fillId="4" fontId="3" numFmtId="0" xfId="0" applyAlignment="1" applyBorder="1" applyFont="1">
      <alignment horizontal="center" shrinkToFit="0" vertical="center" wrapText="1"/>
    </xf>
    <xf borderId="41" fillId="4" fontId="3" numFmtId="0" xfId="0" applyAlignment="1" applyBorder="1" applyFont="1">
      <alignment horizontal="center" vertical="center"/>
    </xf>
    <xf borderId="42" fillId="4" fontId="3" numFmtId="0" xfId="0" applyAlignment="1" applyBorder="1" applyFont="1">
      <alignment shrinkToFit="0" vertical="center" wrapText="1"/>
    </xf>
    <xf borderId="40" fillId="4" fontId="15" numFmtId="0" xfId="0" applyAlignment="1" applyBorder="1" applyFont="1">
      <alignment horizontal="left" shrinkToFit="0" vertical="top" wrapText="1"/>
    </xf>
    <xf borderId="41" fillId="4" fontId="15" numFmtId="0" xfId="0" applyAlignment="1" applyBorder="1" applyFont="1">
      <alignment horizontal="left" shrinkToFit="0" vertical="top" wrapText="1"/>
    </xf>
    <xf borderId="24" fillId="4" fontId="15" numFmtId="0" xfId="0" applyAlignment="1" applyBorder="1" applyFont="1">
      <alignment shrinkToFit="0" vertical="top" wrapText="1"/>
    </xf>
    <xf borderId="43" fillId="0" fontId="4" numFmtId="0" xfId="0" applyAlignment="1" applyBorder="1" applyFont="1">
      <alignment horizontal="left" shrinkToFit="0" vertical="center" wrapText="1"/>
    </xf>
    <xf borderId="44" fillId="0" fontId="4" numFmtId="0" xfId="0" applyAlignment="1" applyBorder="1" applyFont="1">
      <alignment horizontal="left" shrinkToFit="0" vertical="center" wrapText="1"/>
    </xf>
    <xf borderId="45" fillId="0" fontId="4" numFmtId="0" xfId="0" applyAlignment="1" applyBorder="1" applyFont="1">
      <alignment horizontal="left" shrinkToFit="0" vertical="center" wrapText="1"/>
    </xf>
    <xf borderId="46" fillId="0" fontId="2" numFmtId="0" xfId="0" applyBorder="1" applyFont="1"/>
    <xf borderId="47" fillId="0" fontId="2" numFmtId="0" xfId="0" applyBorder="1" applyFont="1"/>
    <xf borderId="48" fillId="0" fontId="2" numFmtId="0" xfId="0" applyBorder="1" applyFont="1"/>
    <xf borderId="0" fillId="0" fontId="4" numFmtId="0" xfId="0" applyAlignment="1" applyFont="1">
      <alignment horizontal="center" shrinkToFit="0" vertical="center" wrapText="1"/>
    </xf>
    <xf borderId="13" fillId="4" fontId="3" numFmtId="0" xfId="0" applyAlignment="1" applyBorder="1" applyFont="1">
      <alignment horizontal="center" vertical="center"/>
    </xf>
    <xf borderId="49" fillId="0" fontId="2" numFmtId="0" xfId="0" applyBorder="1" applyFont="1"/>
    <xf borderId="50" fillId="4" fontId="3" numFmtId="0" xfId="0" applyAlignment="1" applyBorder="1" applyFont="1">
      <alignment horizontal="center" vertical="center"/>
    </xf>
    <xf borderId="51" fillId="4" fontId="15" numFmtId="0" xfId="0" applyAlignment="1" applyBorder="1" applyFont="1">
      <alignment horizontal="left" shrinkToFit="0" vertical="top" wrapText="1"/>
    </xf>
    <xf borderId="52" fillId="0" fontId="2" numFmtId="0" xfId="0" applyBorder="1" applyFont="1"/>
    <xf borderId="53" fillId="4" fontId="15" numFmtId="0" xfId="0" applyAlignment="1" applyBorder="1" applyFont="1">
      <alignment horizontal="left" shrinkToFit="0" vertical="top" wrapText="1"/>
    </xf>
    <xf borderId="54" fillId="0" fontId="2" numFmtId="0" xfId="0" applyBorder="1" applyFont="1"/>
    <xf borderId="55" fillId="0" fontId="4" numFmtId="0" xfId="0" applyAlignment="1" applyBorder="1" applyFont="1">
      <alignment horizontal="left" shrinkToFit="0" vertical="center" wrapText="1"/>
    </xf>
    <xf borderId="2" fillId="0" fontId="16" numFmtId="0" xfId="0" applyAlignment="1" applyBorder="1" applyFont="1">
      <alignment horizontal="left" shrinkToFit="0" vertical="center" wrapText="1"/>
    </xf>
    <xf borderId="11" fillId="5" fontId="4" numFmtId="0" xfId="0" applyAlignment="1" applyBorder="1" applyFill="1" applyFont="1">
      <alignment horizontal="center" shrinkToFit="0" vertical="center" wrapText="1"/>
    </xf>
    <xf borderId="56" fillId="5" fontId="3" numFmtId="0" xfId="0" applyAlignment="1" applyBorder="1" applyFont="1">
      <alignment horizontal="center" shrinkToFit="0" vertical="center" wrapText="1"/>
    </xf>
    <xf borderId="57" fillId="0" fontId="2" numFmtId="0" xfId="0" applyBorder="1" applyFont="1"/>
    <xf borderId="58" fillId="3" fontId="3" numFmtId="0" xfId="0" applyAlignment="1" applyBorder="1" applyFont="1">
      <alignment horizontal="center" shrinkToFit="0" vertical="center" wrapText="1"/>
    </xf>
    <xf borderId="59" fillId="3" fontId="3" numFmtId="0" xfId="0" applyAlignment="1" applyBorder="1" applyFont="1">
      <alignment horizontal="center" shrinkToFit="0" vertical="center" wrapText="1"/>
    </xf>
    <xf borderId="19" fillId="3" fontId="3" numFmtId="0" xfId="0" applyAlignment="1" applyBorder="1" applyFont="1">
      <alignment horizontal="center" shrinkToFit="0" vertical="center" wrapText="1"/>
    </xf>
    <xf borderId="60" fillId="6" fontId="3" numFmtId="0" xfId="0" applyAlignment="1" applyBorder="1" applyFill="1" applyFont="1">
      <alignment horizontal="center" shrinkToFit="0" vertical="center" wrapText="1"/>
    </xf>
    <xf borderId="59" fillId="0" fontId="3" numFmtId="0" xfId="0" applyAlignment="1" applyBorder="1" applyFont="1">
      <alignment horizontal="center" shrinkToFit="0" vertical="center" wrapText="1"/>
    </xf>
    <xf borderId="11" fillId="5" fontId="3" numFmtId="0" xfId="0" applyAlignment="1" applyBorder="1" applyFont="1">
      <alignment horizontal="center" shrinkToFit="0" vertical="center" wrapText="1"/>
    </xf>
    <xf borderId="61" fillId="3" fontId="3" numFmtId="0" xfId="0" applyAlignment="1" applyBorder="1" applyFont="1">
      <alignment horizontal="center" shrinkToFit="0" vertical="center" wrapText="1"/>
    </xf>
    <xf borderId="62" fillId="3" fontId="3" numFmtId="0" xfId="0" applyAlignment="1" applyBorder="1" applyFont="1">
      <alignment horizontal="center" shrinkToFit="0" vertical="center" wrapText="1"/>
    </xf>
    <xf borderId="63" fillId="3" fontId="3" numFmtId="0" xfId="0" applyAlignment="1" applyBorder="1" applyFont="1">
      <alignment horizontal="center" shrinkToFit="0" vertical="center" wrapText="1"/>
    </xf>
    <xf borderId="58" fillId="7" fontId="3" numFmtId="0" xfId="0" applyAlignment="1" applyBorder="1" applyFill="1" applyFont="1">
      <alignment horizontal="center" shrinkToFit="0" vertical="center" wrapText="1"/>
    </xf>
    <xf borderId="58" fillId="8" fontId="3" numFmtId="0" xfId="0" applyAlignment="1" applyBorder="1" applyFill="1" applyFont="1">
      <alignment horizontal="center" shrinkToFit="0" vertical="center" wrapText="1"/>
    </xf>
    <xf borderId="58" fillId="6" fontId="3" numFmtId="0" xfId="0" applyAlignment="1" applyBorder="1" applyFont="1">
      <alignment horizontal="center" shrinkToFit="0" vertical="center" wrapText="1"/>
    </xf>
    <xf borderId="64" fillId="6" fontId="3" numFmtId="0" xfId="0" applyAlignment="1" applyBorder="1" applyFont="1">
      <alignment horizontal="center" shrinkToFit="0" vertical="center" wrapText="1"/>
    </xf>
    <xf borderId="63" fillId="0" fontId="3" numFmtId="0" xfId="0" applyAlignment="1" applyBorder="1" applyFont="1">
      <alignment horizontal="center" shrinkToFit="0" vertical="center" wrapText="1"/>
    </xf>
    <xf borderId="65" fillId="3" fontId="3" numFmtId="0" xfId="0" applyAlignment="1" applyBorder="1" applyFont="1">
      <alignment horizontal="center" shrinkToFit="0" vertical="center" wrapText="1"/>
    </xf>
    <xf borderId="66" fillId="0" fontId="4" numFmtId="0" xfId="0" applyAlignment="1" applyBorder="1" applyFont="1">
      <alignment horizontal="center" shrinkToFit="0" vertical="center" wrapText="1"/>
    </xf>
    <xf borderId="67" fillId="0" fontId="14" numFmtId="0" xfId="0" applyAlignment="1" applyBorder="1" applyFont="1">
      <alignment horizontal="center" shrinkToFit="0" vertical="center" wrapText="1"/>
    </xf>
    <xf borderId="29" fillId="0" fontId="14" numFmtId="0" xfId="0" applyAlignment="1" applyBorder="1" applyFont="1">
      <alignment horizontal="center" shrinkToFit="0" vertical="center" wrapText="1"/>
    </xf>
    <xf borderId="68" fillId="0" fontId="14" numFmtId="0" xfId="0" applyAlignment="1" applyBorder="1" applyFont="1">
      <alignment horizontal="center" shrinkToFit="0" vertical="center" wrapText="1"/>
    </xf>
    <xf borderId="25" fillId="0" fontId="14" numFmtId="0" xfId="0" applyAlignment="1" applyBorder="1" applyFont="1">
      <alignment horizontal="center" shrinkToFit="0" vertical="center" wrapText="1"/>
    </xf>
    <xf borderId="26" fillId="8" fontId="14" numFmtId="1" xfId="0" applyAlignment="1" applyBorder="1" applyFont="1" applyNumberFormat="1">
      <alignment horizontal="center" shrinkToFit="0" vertical="center" wrapText="1"/>
    </xf>
    <xf borderId="26" fillId="0" fontId="14" numFmtId="0" xfId="0" applyAlignment="1" applyBorder="1" applyFont="1">
      <alignment horizontal="center" shrinkToFit="0" vertical="center" wrapText="1"/>
    </xf>
    <xf borderId="27" fillId="0" fontId="14" numFmtId="0" xfId="0" applyAlignment="1" applyBorder="1" applyFont="1">
      <alignment horizontal="center" shrinkToFit="0" vertical="center" wrapText="1"/>
    </xf>
    <xf borderId="69" fillId="8" fontId="14" numFmtId="1" xfId="0" applyAlignment="1" applyBorder="1" applyFont="1" applyNumberFormat="1">
      <alignment horizontal="center" shrinkToFit="0" vertical="center" wrapText="1"/>
    </xf>
    <xf borderId="36" fillId="8" fontId="14" numFmtId="1" xfId="0" applyAlignment="1" applyBorder="1" applyFont="1" applyNumberFormat="1">
      <alignment horizontal="center" shrinkToFit="0" vertical="center" wrapText="1"/>
    </xf>
    <xf borderId="36" fillId="9" fontId="14" numFmtId="164" xfId="0" applyAlignment="1" applyBorder="1" applyFill="1" applyFont="1" applyNumberFormat="1">
      <alignment horizontal="center" shrinkToFit="0" vertical="center" wrapText="1"/>
    </xf>
    <xf borderId="70" fillId="6" fontId="14" numFmtId="164" xfId="0" applyAlignment="1" applyBorder="1" applyFont="1" applyNumberFormat="1">
      <alignment horizontal="center" shrinkToFit="0" vertical="center" wrapText="1"/>
    </xf>
    <xf borderId="26" fillId="9" fontId="14" numFmtId="0" xfId="0" applyAlignment="1" applyBorder="1" applyFont="1">
      <alignment horizontal="center" shrinkToFit="0" vertical="center" wrapText="1"/>
    </xf>
    <xf borderId="69" fillId="6" fontId="14" numFmtId="0" xfId="0" applyAlignment="1" applyBorder="1" applyFont="1">
      <alignment horizontal="center" shrinkToFit="0" vertical="center" wrapText="1"/>
    </xf>
    <xf borderId="71" fillId="0" fontId="14" numFmtId="2" xfId="0" applyAlignment="1" applyBorder="1" applyFont="1" applyNumberFormat="1">
      <alignment horizontal="center" shrinkToFit="0" vertical="center" wrapText="1"/>
    </xf>
    <xf borderId="59" fillId="10" fontId="14" numFmtId="164" xfId="0" applyAlignment="1" applyBorder="1" applyFill="1" applyFont="1" applyNumberFormat="1">
      <alignment horizontal="center" shrinkToFit="0" vertical="center" wrapText="1"/>
    </xf>
    <xf borderId="72" fillId="0" fontId="14" numFmtId="0" xfId="0" applyAlignment="1" applyBorder="1" applyFont="1">
      <alignment horizontal="center" shrinkToFit="0" vertical="center" wrapText="1"/>
    </xf>
    <xf borderId="68" fillId="0" fontId="4" numFmtId="0" xfId="0" applyAlignment="1" applyBorder="1" applyFont="1">
      <alignment horizontal="center" shrinkToFit="0" vertical="center" wrapText="1"/>
    </xf>
    <xf borderId="73" fillId="8" fontId="14" numFmtId="1" xfId="0" applyAlignment="1" applyBorder="1" applyFont="1" applyNumberFormat="1">
      <alignment horizontal="center" shrinkToFit="0" vertical="center" wrapText="1"/>
    </xf>
    <xf borderId="26" fillId="9" fontId="14" numFmtId="164" xfId="0" applyAlignment="1" applyBorder="1" applyFont="1" applyNumberFormat="1">
      <alignment horizontal="center" shrinkToFit="0" vertical="center" wrapText="1"/>
    </xf>
    <xf borderId="74" fillId="6" fontId="14" numFmtId="164" xfId="0" applyAlignment="1" applyBorder="1" applyFont="1" applyNumberFormat="1">
      <alignment horizontal="center" shrinkToFit="0" vertical="center" wrapText="1"/>
    </xf>
    <xf borderId="75" fillId="6" fontId="14" numFmtId="0" xfId="0" applyAlignment="1" applyBorder="1" applyFont="1">
      <alignment horizontal="center" shrinkToFit="0" vertical="center" wrapText="1"/>
    </xf>
    <xf borderId="76" fillId="0" fontId="14" numFmtId="2" xfId="0" applyAlignment="1" applyBorder="1" applyFont="1" applyNumberFormat="1">
      <alignment horizontal="center" shrinkToFit="0" vertical="center" wrapText="1"/>
    </xf>
    <xf borderId="67" fillId="10" fontId="14" numFmtId="164" xfId="0" applyAlignment="1" applyBorder="1" applyFont="1" applyNumberFormat="1">
      <alignment horizontal="center" shrinkToFit="0" vertical="center" wrapText="1"/>
    </xf>
    <xf borderId="73" fillId="6" fontId="14" numFmtId="0" xfId="0" applyAlignment="1" applyBorder="1" applyFont="1">
      <alignment horizontal="center" shrinkToFit="0" vertical="center" wrapText="1"/>
    </xf>
    <xf borderId="30" fillId="0" fontId="14" numFmtId="0" xfId="0" applyAlignment="1" applyBorder="1" applyFont="1">
      <alignment horizontal="center" shrinkToFit="0" vertical="center" wrapText="1"/>
    </xf>
    <xf borderId="28" fillId="0" fontId="14" numFmtId="164" xfId="0" applyAlignment="1" applyBorder="1" applyFont="1" applyNumberFormat="1">
      <alignment horizontal="center" shrinkToFit="0" vertical="center" wrapText="1"/>
    </xf>
    <xf borderId="55" fillId="0" fontId="4" numFmtId="0" xfId="0" applyAlignment="1" applyBorder="1" applyFont="1">
      <alignment horizontal="center" shrinkToFit="0" vertical="center" wrapText="1"/>
    </xf>
    <xf borderId="63" fillId="0" fontId="14" numFmtId="0" xfId="0" applyAlignment="1" applyBorder="1" applyFont="1">
      <alignment horizontal="center" shrinkToFit="0" vertical="center" wrapText="1"/>
    </xf>
    <xf borderId="33" fillId="0" fontId="14" numFmtId="0" xfId="0" applyAlignment="1" applyBorder="1" applyFont="1">
      <alignment horizontal="center" shrinkToFit="0" vertical="center" wrapText="1"/>
    </xf>
    <xf borderId="55" fillId="0" fontId="14" numFmtId="0" xfId="0" applyAlignment="1" applyBorder="1" applyFont="1">
      <alignment horizontal="center" shrinkToFit="0" vertical="center" wrapText="1"/>
    </xf>
    <xf borderId="77" fillId="8" fontId="14" numFmtId="1" xfId="0" applyAlignment="1" applyBorder="1" applyFont="1" applyNumberFormat="1">
      <alignment horizontal="center" shrinkToFit="0" vertical="center" wrapText="1"/>
    </xf>
    <xf borderId="38" fillId="8" fontId="14" numFmtId="1" xfId="0" applyAlignment="1" applyBorder="1" applyFont="1" applyNumberFormat="1">
      <alignment horizontal="center" shrinkToFit="0" vertical="center" wrapText="1"/>
    </xf>
    <xf borderId="38" fillId="9" fontId="14" numFmtId="164" xfId="0" applyAlignment="1" applyBorder="1" applyFont="1" applyNumberFormat="1">
      <alignment horizontal="center" shrinkToFit="0" vertical="center" wrapText="1"/>
    </xf>
    <xf borderId="78" fillId="6" fontId="14" numFmtId="164" xfId="0" applyAlignment="1" applyBorder="1" applyFont="1" applyNumberFormat="1">
      <alignment horizontal="center" shrinkToFit="0" vertical="center" wrapText="1"/>
    </xf>
    <xf borderId="79" fillId="6" fontId="14" numFmtId="0" xfId="0" applyAlignment="1" applyBorder="1" applyFont="1">
      <alignment horizontal="center" shrinkToFit="0" vertical="center" wrapText="1"/>
    </xf>
    <xf borderId="32" fillId="0" fontId="14" numFmtId="164" xfId="0" applyAlignment="1" applyBorder="1" applyFont="1" applyNumberFormat="1">
      <alignment horizontal="center" shrinkToFit="0" vertical="center" wrapText="1"/>
    </xf>
    <xf borderId="63" fillId="10" fontId="14" numFmtId="164" xfId="0" applyAlignment="1" applyBorder="1" applyFont="1" applyNumberFormat="1">
      <alignment horizontal="center" shrinkToFit="0" vertical="center" wrapText="1"/>
    </xf>
    <xf borderId="77" fillId="6" fontId="14" numFmtId="0" xfId="0" applyAlignment="1" applyBorder="1" applyFont="1">
      <alignment horizontal="center" shrinkToFit="0" vertical="center" wrapText="1"/>
    </xf>
    <xf borderId="34" fillId="0" fontId="14" numFmtId="0" xfId="0" applyAlignment="1" applyBorder="1" applyFont="1">
      <alignment horizontal="center" shrinkToFit="0" vertical="center" wrapText="1"/>
    </xf>
    <xf borderId="19" fillId="2" fontId="17" numFmtId="0" xfId="0" applyAlignment="1" applyBorder="1" applyFont="1">
      <alignment horizontal="center" shrinkToFit="0" vertical="center" wrapText="1"/>
    </xf>
    <xf borderId="58" fillId="11" fontId="3" numFmtId="0" xfId="0" applyAlignment="1" applyBorder="1" applyFill="1" applyFont="1">
      <alignment horizontal="center" shrinkToFit="0" vertical="center" wrapText="1"/>
    </xf>
    <xf borderId="60" fillId="7" fontId="3" numFmtId="0" xfId="0" applyAlignment="1" applyBorder="1" applyFont="1">
      <alignment horizontal="center" shrinkToFit="0" vertical="center" wrapText="1"/>
    </xf>
    <xf borderId="60" fillId="8" fontId="4" numFmtId="0" xfId="0" applyAlignment="1" applyBorder="1" applyFont="1">
      <alignment horizontal="center" shrinkToFit="0" vertical="center" wrapText="1"/>
    </xf>
    <xf borderId="60" fillId="8" fontId="3" numFmtId="0" xfId="0" applyAlignment="1" applyBorder="1" applyFont="1">
      <alignment horizontal="center" shrinkToFit="0" vertical="center" wrapText="1"/>
    </xf>
    <xf borderId="60" fillId="11" fontId="3" numFmtId="0" xfId="0" applyAlignment="1" applyBorder="1" applyFont="1">
      <alignment horizontal="center" shrinkToFit="0" vertical="center" wrapText="1"/>
    </xf>
    <xf borderId="61" fillId="11" fontId="3" numFmtId="0" xfId="0" applyAlignment="1" applyBorder="1" applyFont="1">
      <alignment horizontal="center" shrinkToFit="0" vertical="center" wrapText="1"/>
    </xf>
    <xf borderId="59" fillId="0" fontId="4" numFmtId="0" xfId="0" applyAlignment="1" applyBorder="1" applyFont="1">
      <alignment horizontal="center" shrinkToFit="0" vertical="center" wrapText="1"/>
    </xf>
    <xf borderId="59" fillId="0" fontId="14" numFmtId="0" xfId="0" applyAlignment="1" applyBorder="1" applyFont="1">
      <alignment horizontal="center" shrinkToFit="0" vertical="center" wrapText="1"/>
    </xf>
    <xf borderId="35" fillId="0" fontId="14" numFmtId="0" xfId="0" applyAlignment="1" applyBorder="1" applyFont="1">
      <alignment horizontal="center" shrinkToFit="0" vertical="center" wrapText="1"/>
    </xf>
    <xf borderId="36" fillId="0" fontId="14" numFmtId="0" xfId="0" applyAlignment="1" applyBorder="1" applyFont="1">
      <alignment horizontal="center" shrinkToFit="0" vertical="center" wrapText="1"/>
    </xf>
    <xf borderId="37" fillId="0" fontId="14" numFmtId="0" xfId="0" applyAlignment="1" applyBorder="1" applyFont="1">
      <alignment horizontal="center" shrinkToFit="0" vertical="center" wrapText="1"/>
    </xf>
    <xf borderId="80" fillId="8" fontId="14" numFmtId="1" xfId="0" applyAlignment="1" applyBorder="1" applyFont="1" applyNumberFormat="1">
      <alignment horizontal="center" shrinkToFit="0" vertical="center" wrapText="1"/>
    </xf>
    <xf borderId="70" fillId="8" fontId="14" numFmtId="1" xfId="0" applyAlignment="1" applyBorder="1" applyFont="1" applyNumberFormat="1">
      <alignment horizontal="center" shrinkToFit="0" vertical="center" wrapText="1"/>
    </xf>
    <xf borderId="37" fillId="9" fontId="14" numFmtId="164" xfId="0" applyAlignment="1" applyBorder="1" applyFont="1" applyNumberFormat="1">
      <alignment horizontal="center" shrinkToFit="0" vertical="center" wrapText="1"/>
    </xf>
    <xf borderId="59" fillId="6" fontId="14" numFmtId="164" xfId="0" applyAlignment="1" applyBorder="1" applyFont="1" applyNumberFormat="1">
      <alignment horizontal="center" shrinkToFit="0" vertical="center" wrapText="1"/>
    </xf>
    <xf borderId="37" fillId="9" fontId="14" numFmtId="0" xfId="0" applyAlignment="1" applyBorder="1" applyFont="1">
      <alignment horizontal="center" shrinkToFit="0" vertical="center" wrapText="1"/>
    </xf>
    <xf borderId="35" fillId="6" fontId="14" numFmtId="0" xfId="0" applyAlignment="1" applyBorder="1" applyFont="1">
      <alignment horizontal="center" shrinkToFit="0" vertical="center" wrapText="1"/>
    </xf>
    <xf borderId="37" fillId="11" fontId="14" numFmtId="1" xfId="0" applyAlignment="1" applyBorder="1" applyFont="1" applyNumberFormat="1">
      <alignment horizontal="center" shrinkToFit="0" vertical="center" wrapText="1"/>
    </xf>
    <xf borderId="35" fillId="6" fontId="14" numFmtId="1" xfId="0" applyAlignment="1" applyBorder="1" applyFont="1" applyNumberFormat="1">
      <alignment horizontal="center" shrinkToFit="0" vertical="center" wrapText="1"/>
    </xf>
    <xf borderId="37" fillId="6" fontId="14" numFmtId="1" xfId="0" applyAlignment="1" applyBorder="1" applyFont="1" applyNumberFormat="1">
      <alignment horizontal="center" shrinkToFit="0" vertical="center" wrapText="1"/>
    </xf>
    <xf borderId="81" fillId="10" fontId="14" numFmtId="164" xfId="0" applyAlignment="1" applyBorder="1" applyFont="1" applyNumberFormat="1">
      <alignment horizontal="center" shrinkToFit="0" vertical="center" wrapText="1"/>
    </xf>
    <xf borderId="67" fillId="0" fontId="4" numFmtId="0" xfId="0" applyAlignment="1" applyBorder="1" applyFont="1">
      <alignment horizontal="center" shrinkToFit="0" vertical="center" wrapText="1"/>
    </xf>
    <xf borderId="82" fillId="0" fontId="14" numFmtId="0" xfId="0" applyAlignment="1" applyBorder="1" applyFont="1">
      <alignment horizontal="center" shrinkToFit="0" vertical="center" wrapText="1"/>
    </xf>
    <xf borderId="75" fillId="8" fontId="14" numFmtId="1" xfId="0" applyAlignment="1" applyBorder="1" applyFont="1" applyNumberFormat="1">
      <alignment horizontal="center" shrinkToFit="0" vertical="center" wrapText="1"/>
    </xf>
    <xf borderId="83" fillId="0" fontId="14" numFmtId="0" xfId="0" applyAlignment="1" applyBorder="1" applyFont="1">
      <alignment horizontal="center" shrinkToFit="0" vertical="center" wrapText="1"/>
    </xf>
    <xf borderId="84" fillId="0" fontId="14" numFmtId="0" xfId="0" applyAlignment="1" applyBorder="1" applyFont="1">
      <alignment horizontal="center" shrinkToFit="0" vertical="center" wrapText="1"/>
    </xf>
    <xf borderId="85" fillId="8" fontId="14" numFmtId="1" xfId="0" applyAlignment="1" applyBorder="1" applyFont="1" applyNumberFormat="1">
      <alignment horizontal="center" shrinkToFit="0" vertical="center" wrapText="1"/>
    </xf>
    <xf borderId="86" fillId="8" fontId="14" numFmtId="1" xfId="0" applyAlignment="1" applyBorder="1" applyFont="1" applyNumberFormat="1">
      <alignment horizontal="center" shrinkToFit="0" vertical="center" wrapText="1"/>
    </xf>
    <xf borderId="24" fillId="9" fontId="14" numFmtId="164" xfId="0" applyAlignment="1" applyBorder="1" applyFont="1" applyNumberFormat="1">
      <alignment horizontal="center" shrinkToFit="0" vertical="center" wrapText="1"/>
    </xf>
    <xf borderId="87" fillId="6" fontId="14" numFmtId="164" xfId="0" applyAlignment="1" applyBorder="1" applyFont="1" applyNumberFormat="1">
      <alignment horizontal="center" shrinkToFit="0" vertical="center" wrapText="1"/>
    </xf>
    <xf borderId="27" fillId="9" fontId="14" numFmtId="0" xfId="0" applyAlignment="1" applyBorder="1" applyFont="1">
      <alignment horizontal="center" shrinkToFit="0" vertical="center" wrapText="1"/>
    </xf>
    <xf borderId="25" fillId="6" fontId="14" numFmtId="0" xfId="0" applyAlignment="1" applyBorder="1" applyFont="1">
      <alignment horizontal="center" shrinkToFit="0" vertical="center" wrapText="1"/>
    </xf>
    <xf borderId="27" fillId="11" fontId="14" numFmtId="1" xfId="0" applyAlignment="1" applyBorder="1" applyFont="1" applyNumberFormat="1">
      <alignment horizontal="center" shrinkToFit="0" vertical="center" wrapText="1"/>
    </xf>
    <xf borderId="25" fillId="6" fontId="14" numFmtId="1" xfId="0" applyAlignment="1" applyBorder="1" applyFont="1" applyNumberFormat="1">
      <alignment horizontal="center" shrinkToFit="0" vertical="center" wrapText="1"/>
    </xf>
    <xf borderId="27" fillId="6" fontId="14" numFmtId="1" xfId="0" applyAlignment="1" applyBorder="1" applyFont="1" applyNumberFormat="1">
      <alignment horizontal="center" shrinkToFit="0" vertical="center" wrapText="1"/>
    </xf>
    <xf borderId="88" fillId="10" fontId="14" numFmtId="164" xfId="0" applyAlignment="1" applyBorder="1" applyFont="1" applyNumberFormat="1">
      <alignment horizontal="center" shrinkToFit="0" vertical="center" wrapText="1"/>
    </xf>
    <xf borderId="63" fillId="0" fontId="4" numFmtId="0" xfId="0" applyAlignment="1" applyBorder="1" applyFont="1">
      <alignment horizontal="center" shrinkToFit="0" vertical="center" wrapText="1"/>
    </xf>
    <xf borderId="46" fillId="0" fontId="14" numFmtId="0" xfId="0" applyAlignment="1" applyBorder="1" applyFont="1">
      <alignment horizontal="center" shrinkToFit="0" vertical="center" wrapText="1"/>
    </xf>
    <xf borderId="79" fillId="8" fontId="14" numFmtId="1" xfId="0" applyAlignment="1" applyBorder="1" applyFont="1" applyNumberFormat="1">
      <alignment horizontal="center" shrinkToFit="0" vertical="center" wrapText="1"/>
    </xf>
    <xf borderId="47" fillId="0" fontId="14" numFmtId="0" xfId="0" applyAlignment="1" applyBorder="1" applyFont="1">
      <alignment horizontal="center" shrinkToFit="0" vertical="center" wrapText="1"/>
    </xf>
    <xf borderId="48" fillId="0" fontId="14" numFmtId="0" xfId="0" applyAlignment="1" applyBorder="1" applyFont="1">
      <alignment horizontal="center" shrinkToFit="0" vertical="center" wrapText="1"/>
    </xf>
    <xf borderId="17" fillId="8" fontId="14" numFmtId="1" xfId="0" applyAlignment="1" applyBorder="1" applyFont="1" applyNumberFormat="1">
      <alignment horizontal="center" shrinkToFit="0" vertical="center" wrapText="1"/>
    </xf>
    <xf borderId="89" fillId="8" fontId="14" numFmtId="1" xfId="0" applyAlignment="1" applyBorder="1" applyFont="1" applyNumberFormat="1">
      <alignment horizontal="center" shrinkToFit="0" vertical="center" wrapText="1"/>
    </xf>
    <xf borderId="90" fillId="9" fontId="14" numFmtId="164" xfId="0" applyAlignment="1" applyBorder="1" applyFont="1" applyNumberFormat="1">
      <alignment horizontal="center" shrinkToFit="0" vertical="center" wrapText="1"/>
    </xf>
    <xf borderId="61" fillId="6" fontId="14" numFmtId="164" xfId="0" applyAlignment="1" applyBorder="1" applyFont="1" applyNumberFormat="1">
      <alignment horizontal="center" shrinkToFit="0" vertical="center" wrapText="1"/>
    </xf>
    <xf borderId="31" fillId="0" fontId="14" numFmtId="0" xfId="0" applyAlignment="1" applyBorder="1" applyFont="1">
      <alignment horizontal="center" shrinkToFit="0" vertical="center" wrapText="1"/>
    </xf>
    <xf borderId="39" fillId="9" fontId="14" numFmtId="0" xfId="0" applyAlignment="1" applyBorder="1" applyFont="1">
      <alignment horizontal="center" shrinkToFit="0" vertical="center" wrapText="1"/>
    </xf>
    <xf borderId="31" fillId="6" fontId="14" numFmtId="0" xfId="0" applyAlignment="1" applyBorder="1" applyFont="1">
      <alignment horizontal="center" shrinkToFit="0" vertical="center" wrapText="1"/>
    </xf>
    <xf borderId="39" fillId="11" fontId="14" numFmtId="1" xfId="0" applyAlignment="1" applyBorder="1" applyFont="1" applyNumberFormat="1">
      <alignment horizontal="center" shrinkToFit="0" vertical="center" wrapText="1"/>
    </xf>
    <xf borderId="31" fillId="6" fontId="14" numFmtId="1" xfId="0" applyAlignment="1" applyBorder="1" applyFont="1" applyNumberFormat="1">
      <alignment horizontal="center" shrinkToFit="0" vertical="center" wrapText="1"/>
    </xf>
    <xf borderId="39" fillId="6" fontId="14" numFmtId="1" xfId="0" applyAlignment="1" applyBorder="1" applyFont="1" applyNumberFormat="1">
      <alignment horizontal="center" shrinkToFit="0" vertical="center" wrapText="1"/>
    </xf>
    <xf borderId="91" fillId="10" fontId="14" numFmtId="164" xfId="0" applyAlignment="1" applyBorder="1" applyFont="1" applyNumberFormat="1">
      <alignment horizontal="center" shrinkToFit="0" vertical="center" wrapText="1"/>
    </xf>
    <xf borderId="0" fillId="0" fontId="4" numFmtId="164" xfId="0" applyAlignment="1" applyFont="1" applyNumberFormat="1">
      <alignment horizontal="center" shrinkToFit="0" vertical="center" wrapText="1"/>
    </xf>
    <xf borderId="1" fillId="2" fontId="18" numFmtId="0" xfId="0" applyAlignment="1" applyBorder="1" applyFont="1">
      <alignment horizontal="center" shrinkToFit="0" vertical="center" wrapText="1"/>
    </xf>
    <xf borderId="19" fillId="2" fontId="19" numFmtId="0" xfId="0" applyAlignment="1" applyBorder="1" applyFont="1">
      <alignment horizontal="center" shrinkToFit="0" vertical="center" wrapText="1"/>
    </xf>
    <xf borderId="19" fillId="2" fontId="18" numFmtId="0" xfId="0" applyAlignment="1" applyBorder="1" applyFont="1">
      <alignment horizontal="center" shrinkToFit="0" vertical="center" wrapText="1"/>
    </xf>
    <xf borderId="19" fillId="0" fontId="20" numFmtId="0" xfId="0" applyAlignment="1" applyBorder="1" applyFont="1">
      <alignment horizontal="center" shrinkToFit="0" vertical="center" wrapText="1"/>
    </xf>
    <xf borderId="20" fillId="0" fontId="4" numFmtId="0" xfId="0" applyAlignment="1" applyBorder="1" applyFont="1">
      <alignment horizontal="center" shrinkToFit="0" vertical="center" wrapText="1"/>
    </xf>
    <xf borderId="21" fillId="0" fontId="4" numFmtId="0" xfId="0" applyAlignment="1" applyBorder="1" applyFont="1">
      <alignment horizontal="center" shrinkToFit="0" vertical="center" wrapText="1"/>
    </xf>
    <xf borderId="92" fillId="0" fontId="21" numFmtId="0" xfId="0" applyAlignment="1" applyBorder="1" applyFont="1">
      <alignment horizontal="center" shrinkToFit="0" vertical="center" wrapText="1"/>
    </xf>
    <xf borderId="93" fillId="0" fontId="4" numFmtId="0" xfId="0" applyAlignment="1" applyBorder="1" applyFont="1">
      <alignment horizontal="center" shrinkToFit="0" vertical="center" wrapText="1"/>
    </xf>
    <xf borderId="92" fillId="0" fontId="4" numFmtId="0" xfId="0" applyAlignment="1" applyBorder="1" applyFont="1">
      <alignment horizontal="center" shrinkToFit="0" vertical="center" wrapText="1"/>
    </xf>
    <xf borderId="94" fillId="6" fontId="3" numFmtId="0" xfId="0" applyAlignment="1" applyBorder="1" applyFont="1">
      <alignment horizontal="center" shrinkToFit="0" vertical="center" wrapText="1"/>
    </xf>
    <xf borderId="23" fillId="12" fontId="3" numFmtId="0" xfId="0" applyAlignment="1" applyBorder="1" applyFill="1" applyFont="1">
      <alignment horizontal="center" shrinkToFit="0" vertical="center" wrapText="1"/>
    </xf>
    <xf borderId="23" fillId="13" fontId="3" numFmtId="0" xfId="0" applyAlignment="1" applyBorder="1" applyFill="1" applyFont="1">
      <alignment horizontal="center" shrinkToFit="0" vertical="center" wrapText="1"/>
    </xf>
    <xf borderId="25" fillId="6" fontId="3" numFmtId="0" xfId="0" applyAlignment="1" applyBorder="1" applyFont="1">
      <alignment horizontal="center" shrinkToFit="0" vertical="center" wrapText="1"/>
    </xf>
    <xf borderId="26" fillId="12" fontId="3" numFmtId="0" xfId="0" applyAlignment="1" applyBorder="1" applyFont="1">
      <alignment horizontal="center" shrinkToFit="0" vertical="center" wrapText="1"/>
    </xf>
    <xf borderId="26" fillId="13" fontId="3" numFmtId="0" xfId="0" applyAlignment="1" applyBorder="1" applyFont="1">
      <alignment horizontal="center" shrinkToFit="0" vertical="center" wrapText="1"/>
    </xf>
    <xf borderId="26" fillId="6" fontId="3" numFmtId="0" xfId="0" applyAlignment="1" applyBorder="1" applyFont="1">
      <alignment horizontal="center" shrinkToFit="0" vertical="center" wrapText="1"/>
    </xf>
    <xf borderId="25" fillId="14" fontId="3" numFmtId="0" xfId="0" applyAlignment="1" applyBorder="1" applyFill="1" applyFont="1">
      <alignment horizontal="center" shrinkToFit="0" vertical="center" wrapText="1"/>
    </xf>
    <xf borderId="22" fillId="14" fontId="3" numFmtId="0" xfId="0" applyAlignment="1" applyBorder="1" applyFont="1">
      <alignment horizontal="center" shrinkToFit="0" vertical="center" wrapText="1"/>
    </xf>
    <xf borderId="95" fillId="14" fontId="3" numFmtId="0" xfId="0" applyAlignment="1" applyBorder="1" applyFont="1">
      <alignment horizontal="center" shrinkToFit="0" vertical="center" wrapText="1"/>
    </xf>
    <xf borderId="95" fillId="6" fontId="3" numFmtId="0" xfId="0" applyAlignment="1" applyBorder="1" applyFont="1">
      <alignment horizontal="center" shrinkToFit="0" vertical="center" wrapText="1"/>
    </xf>
    <xf borderId="31" fillId="14" fontId="3" numFmtId="0" xfId="0" applyAlignment="1" applyBorder="1" applyFont="1">
      <alignment horizontal="center" shrinkToFit="0" vertical="center" wrapText="1"/>
    </xf>
    <xf borderId="38" fillId="14" fontId="3" numFmtId="0" xfId="0" applyAlignment="1" applyBorder="1" applyFont="1">
      <alignment horizontal="center" shrinkToFit="0" vertical="center" wrapText="1"/>
    </xf>
    <xf borderId="38" fillId="6" fontId="3" numFmtId="0" xfId="0" applyAlignment="1" applyBorder="1" applyFont="1">
      <alignment horizontal="center" shrinkToFit="0" vertical="center" wrapText="1"/>
    </xf>
    <xf borderId="19" fillId="0" fontId="4" numFmtId="0" xfId="0" applyAlignment="1" applyBorder="1" applyFont="1">
      <alignment horizontal="center" shrinkToFit="0" vertical="center" wrapText="1"/>
    </xf>
    <xf borderId="21" fillId="0" fontId="22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center" shrinkToFit="0" vertical="center" wrapText="1"/>
    </xf>
    <xf borderId="6" fillId="0" fontId="23" numFmtId="0" xfId="0" applyAlignment="1" applyBorder="1" applyFont="1">
      <alignment horizontal="center" shrinkToFit="0" vertical="center" wrapText="1"/>
    </xf>
    <xf borderId="35" fillId="4" fontId="3" numFmtId="0" xfId="0" applyAlignment="1" applyBorder="1" applyFont="1">
      <alignment horizontal="left" vertical="center"/>
    </xf>
    <xf borderId="71" fillId="5" fontId="4" numFmtId="0" xfId="0" applyAlignment="1" applyBorder="1" applyFont="1">
      <alignment horizontal="left" vertical="center"/>
    </xf>
    <xf borderId="96" fillId="0" fontId="2" numFmtId="0" xfId="0" applyBorder="1" applyFont="1"/>
    <xf borderId="72" fillId="0" fontId="2" numFmtId="0" xfId="0" applyBorder="1" applyFont="1"/>
    <xf borderId="25" fillId="4" fontId="3" numFmtId="0" xfId="0" applyAlignment="1" applyBorder="1" applyFont="1">
      <alignment horizontal="left" vertical="center"/>
    </xf>
    <xf borderId="26" fillId="0" fontId="4" numFmtId="0" xfId="0" applyAlignment="1" applyBorder="1" applyFont="1">
      <alignment horizontal="left" vertical="center"/>
    </xf>
    <xf borderId="26" fillId="4" fontId="3" numFmtId="0" xfId="0" applyAlignment="1" applyBorder="1" applyFont="1">
      <alignment horizontal="left" vertical="center"/>
    </xf>
    <xf borderId="28" fillId="0" fontId="4" numFmtId="0" xfId="0" applyAlignment="1" applyBorder="1" applyFont="1">
      <alignment horizontal="left" vertical="center"/>
    </xf>
    <xf borderId="31" fillId="4" fontId="3" numFmtId="0" xfId="0" applyAlignment="1" applyBorder="1" applyFont="1">
      <alignment vertical="center"/>
    </xf>
    <xf borderId="97" fillId="4" fontId="3" numFmtId="0" xfId="0" applyAlignment="1" applyBorder="1" applyFont="1">
      <alignment horizontal="left" vertical="center"/>
    </xf>
    <xf borderId="35" fillId="4" fontId="3" numFmtId="0" xfId="0" applyAlignment="1" applyBorder="1" applyFont="1">
      <alignment vertical="center"/>
    </xf>
    <xf borderId="43" fillId="4" fontId="3" numFmtId="0" xfId="0" applyAlignment="1" applyBorder="1" applyFont="1">
      <alignment horizontal="left" shrinkToFit="0" vertical="center" wrapText="1"/>
    </xf>
    <xf borderId="98" fillId="0" fontId="4" numFmtId="0" xfId="0" applyAlignment="1" applyBorder="1" applyFont="1">
      <alignment horizontal="left" vertical="center"/>
    </xf>
    <xf borderId="98" fillId="0" fontId="2" numFmtId="0" xfId="0" applyBorder="1" applyFont="1"/>
    <xf borderId="99" fillId="0" fontId="2" numFmtId="0" xfId="0" applyBorder="1" applyFont="1"/>
    <xf borderId="82" fillId="0" fontId="2" numFmtId="0" xfId="0" applyBorder="1" applyFont="1"/>
    <xf borderId="100" fillId="0" fontId="2" numFmtId="0" xfId="0" applyBorder="1" applyFont="1"/>
    <xf borderId="101" fillId="0" fontId="2" numFmtId="0" xfId="0" applyBorder="1" applyFont="1"/>
    <xf borderId="38" fillId="0" fontId="4" numFmtId="0" xfId="0" applyAlignment="1" applyBorder="1" applyFont="1">
      <alignment horizontal="left" vertical="center"/>
    </xf>
    <xf borderId="38" fillId="4" fontId="3" numFmtId="0" xfId="0" applyAlignment="1" applyBorder="1" applyFont="1">
      <alignment horizontal="left" vertical="center"/>
    </xf>
    <xf borderId="32" fillId="0" fontId="4" numFmtId="0" xfId="0" applyAlignment="1" applyBorder="1" applyFont="1">
      <alignment horizontal="left" vertical="center"/>
    </xf>
    <xf borderId="71" fillId="5" fontId="4" numFmtId="0" xfId="0" applyAlignment="1" applyBorder="1" applyFont="1">
      <alignment vertical="center"/>
    </xf>
    <xf borderId="25" fillId="4" fontId="3" numFmtId="0" xfId="0" applyAlignment="1" applyBorder="1" applyFont="1">
      <alignment vertical="center"/>
    </xf>
    <xf borderId="102" fillId="4" fontId="3" numFmtId="0" xfId="0" applyAlignment="1" applyBorder="1" applyFont="1">
      <alignment horizontal="left" vertical="center"/>
    </xf>
    <xf borderId="0" fillId="0" fontId="3" numFmtId="0" xfId="0" applyFont="1"/>
    <xf borderId="0" fillId="0" fontId="3" numFmtId="0" xfId="0" applyAlignment="1" applyFont="1">
      <alignment horizontal="left" shrinkToFit="0" wrapText="1"/>
    </xf>
    <xf borderId="0" fillId="0" fontId="4" numFmtId="0" xfId="0" applyAlignment="1" applyFont="1">
      <alignment horizontal="left" shrinkToFit="0" vertical="center" wrapText="1"/>
    </xf>
    <xf borderId="7" fillId="2" fontId="12" numFmtId="0" xfId="0" applyAlignment="1" applyBorder="1" applyFont="1">
      <alignment horizontal="center" shrinkToFit="0" vertical="center" wrapText="1"/>
    </xf>
    <xf borderId="19" fillId="4" fontId="4" numFmtId="0" xfId="0" applyAlignment="1" applyBorder="1" applyFont="1">
      <alignment horizontal="center" shrinkToFit="0" vertical="center" wrapText="1"/>
    </xf>
    <xf borderId="103" fillId="4" fontId="4" numFmtId="0" xfId="0" applyAlignment="1" applyBorder="1" applyFont="1">
      <alignment horizontal="left" shrinkToFit="0" vertical="center" wrapText="1"/>
    </xf>
    <xf borderId="67" fillId="0" fontId="3" numFmtId="0" xfId="0" applyAlignment="1" applyBorder="1" applyFont="1">
      <alignment horizontal="center" shrinkToFit="0" vertical="center" wrapText="1"/>
    </xf>
    <xf borderId="104" fillId="4" fontId="4" numFmtId="0" xfId="0" applyAlignment="1" applyBorder="1" applyFont="1">
      <alignment horizontal="left" shrinkToFit="0" vertical="center" wrapText="1"/>
    </xf>
    <xf borderId="105" fillId="4" fontId="4" numFmtId="0" xfId="0" applyAlignment="1" applyBorder="1" applyFont="1">
      <alignment horizontal="left" shrinkToFit="0" vertical="center" wrapText="1"/>
    </xf>
    <xf borderId="106" fillId="4" fontId="4" numFmtId="0" xfId="0" applyAlignment="1" applyBorder="1" applyFont="1">
      <alignment horizontal="left" shrinkToFit="0" vertical="center" wrapText="1"/>
    </xf>
    <xf borderId="7" fillId="3" fontId="3" numFmtId="0" xfId="0" applyAlignment="1" applyBorder="1" applyFont="1">
      <alignment horizontal="center" shrinkToFit="0" vertical="center" wrapText="1"/>
    </xf>
    <xf borderId="59" fillId="4" fontId="4" numFmtId="0" xfId="0" applyAlignment="1" applyBorder="1" applyFont="1">
      <alignment horizontal="left" shrinkToFit="0" vertical="center" wrapText="1"/>
    </xf>
    <xf borderId="67" fillId="4" fontId="4" numFmtId="0" xfId="0" applyAlignment="1" applyBorder="1" applyFont="1">
      <alignment horizontal="left" shrinkToFit="0" vertical="center" wrapText="1"/>
    </xf>
    <xf borderId="67" fillId="5" fontId="3" numFmtId="0" xfId="0" applyAlignment="1" applyBorder="1" applyFont="1">
      <alignment horizontal="center" vertical="center"/>
    </xf>
    <xf borderId="63" fillId="5" fontId="3" numFmtId="0" xfId="0" applyAlignment="1" applyBorder="1" applyFont="1">
      <alignment horizontal="center" vertical="center"/>
    </xf>
    <xf borderId="63" fillId="4" fontId="4" numFmtId="0" xfId="0" applyAlignment="1" applyBorder="1" applyFont="1">
      <alignment horizontal="left" shrinkToFit="0" vertical="center" wrapText="1"/>
    </xf>
    <xf borderId="7" fillId="7" fontId="3" numFmtId="0" xfId="0" applyAlignment="1" applyBorder="1" applyFont="1">
      <alignment horizontal="center" shrinkToFit="0" vertical="center" wrapText="1"/>
    </xf>
    <xf borderId="13" fillId="7" fontId="3" numFmtId="0" xfId="0" applyAlignment="1" applyBorder="1" applyFont="1">
      <alignment horizontal="center" shrinkToFit="0" vertical="center" wrapText="1"/>
    </xf>
    <xf borderId="66" fillId="0" fontId="3" numFmtId="0" xfId="0" applyAlignment="1" applyBorder="1" applyFont="1">
      <alignment horizontal="center" shrinkToFit="0" vertical="center" wrapText="1"/>
    </xf>
    <xf borderId="68" fillId="0" fontId="3" numFmtId="0" xfId="0" applyAlignment="1" applyBorder="1" applyFont="1">
      <alignment horizontal="center" shrinkToFit="0" vertical="center" wrapText="1"/>
    </xf>
    <xf borderId="60" fillId="2" fontId="12" numFmtId="0" xfId="0" applyAlignment="1" applyBorder="1" applyFont="1">
      <alignment horizontal="center" shrinkToFit="0" vertical="center" wrapText="1"/>
    </xf>
    <xf borderId="61" fillId="4" fontId="4" numFmtId="0" xfId="0" applyAlignment="1" applyBorder="1" applyFont="1">
      <alignment horizontal="center" shrinkToFit="0" vertical="center" wrapText="1"/>
    </xf>
    <xf borderId="60" fillId="3" fontId="3" numFmtId="0" xfId="0" applyAlignment="1" applyBorder="1" applyFont="1">
      <alignment horizontal="center" shrinkToFit="0" vertical="center" wrapText="1"/>
    </xf>
    <xf borderId="107" fillId="0" fontId="4" numFmtId="0" xfId="0" applyAlignment="1" applyBorder="1" applyFont="1">
      <alignment horizontal="left" shrinkToFit="0" vertical="top" wrapText="1"/>
    </xf>
    <xf borderId="107" fillId="0" fontId="4" numFmtId="0" xfId="0" applyAlignment="1" applyBorder="1" applyFont="1">
      <alignment horizontal="left" shrinkToFit="0" vertical="center" wrapText="1"/>
    </xf>
    <xf borderId="107" fillId="0" fontId="4" numFmtId="0" xfId="0" applyAlignment="1" applyBorder="1" applyFont="1">
      <alignment shrinkToFit="0" vertical="top" wrapText="1"/>
    </xf>
    <xf borderId="107" fillId="0" fontId="3" numFmtId="0" xfId="0" applyAlignment="1" applyBorder="1" applyFont="1">
      <alignment horizontal="left" shrinkToFit="0" vertical="center" wrapText="1"/>
    </xf>
    <xf borderId="107" fillId="0" fontId="4" numFmtId="0" xfId="0" applyAlignment="1" applyBorder="1" applyFont="1">
      <alignment shrinkToFit="0" vertical="center" wrapText="1"/>
    </xf>
    <xf borderId="108" fillId="0" fontId="4" numFmtId="0" xfId="0" applyAlignment="1" applyBorder="1" applyFont="1">
      <alignment shrinkToFit="0" vertical="center" wrapText="1"/>
    </xf>
    <xf borderId="108" fillId="0" fontId="4" numFmtId="0" xfId="0" applyAlignment="1" applyBorder="1" applyFont="1">
      <alignment horizontal="left" shrinkToFit="0" vertical="center" wrapText="1"/>
    </xf>
    <xf borderId="28" fillId="3" fontId="3" numFmtId="0" xfId="0" applyAlignment="1" applyBorder="1" applyFont="1">
      <alignment horizontal="center" shrinkToFit="0" vertical="center" wrapText="1"/>
    </xf>
    <xf borderId="109" fillId="0" fontId="2" numFmtId="0" xfId="0" applyBorder="1" applyFont="1"/>
    <xf borderId="26" fillId="0" fontId="4" numFmtId="1" xfId="0" applyAlignment="1" applyBorder="1" applyFont="1" applyNumberFormat="1">
      <alignment horizontal="center" shrinkToFit="0" vertical="center" wrapText="1"/>
    </xf>
    <xf borderId="109" fillId="0" fontId="4" numFmtId="0" xfId="0" applyAlignment="1" applyBorder="1" applyFont="1">
      <alignment horizontal="center" shrinkToFit="0" vertical="center" wrapText="1"/>
    </xf>
    <xf borderId="26" fillId="9" fontId="4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8" Type="http://schemas.openxmlformats.org/officeDocument/2006/relationships/worksheet" Target="worksheets/sheet5.xml"/><Relationship Id="rId3" Type="http://schemas.openxmlformats.org/officeDocument/2006/relationships/sharedStrings" Target="sharedStrings.xml"/><Relationship Id="rId12" Type="http://schemas.openxmlformats.org/officeDocument/2006/relationships/worksheet" Target="worksheets/sheet9.xml"/><Relationship Id="rId7" Type="http://schemas.openxmlformats.org/officeDocument/2006/relationships/worksheet" Target="worksheets/sheet4.xml"/><Relationship Id="rId2" Type="http://schemas.openxmlformats.org/officeDocument/2006/relationships/styles" Target="styles.xml"/><Relationship Id="rId16" Type="http://schemas.openxmlformats.org/officeDocument/2006/relationships/customXml" Target="../customXml/item3.xml"/><Relationship Id="rId11" Type="http://schemas.openxmlformats.org/officeDocument/2006/relationships/worksheet" Target="worksheets/sheet8.xml"/><Relationship Id="rId1" Type="http://schemas.openxmlformats.org/officeDocument/2006/relationships/theme" Target="theme/theme1.xml"/><Relationship Id="rId6" Type="http://schemas.openxmlformats.org/officeDocument/2006/relationships/worksheet" Target="worksheets/sheet3.xml"/><Relationship Id="rId5" Type="http://schemas.openxmlformats.org/officeDocument/2006/relationships/worksheet" Target="worksheets/sheet2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customXml" Target="../customXml/item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400050</xdr:colOff>
      <xdr:row>4</xdr:row>
      <xdr:rowOff>28575</xdr:rowOff>
    </xdr:from>
    <xdr:ext cx="1266825" cy="9048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71"/>
    <col customWidth="1" min="2" max="10" width="9.14"/>
    <col customWidth="1" min="11" max="26" width="8.71"/>
  </cols>
  <sheetData>
    <row r="1" ht="15.0" customHeight="1"/>
    <row r="2">
      <c r="B2" s="1" t="s">
        <v>0</v>
      </c>
      <c r="C2" s="2"/>
      <c r="D2" s="2"/>
      <c r="E2" s="2"/>
      <c r="F2" s="2"/>
      <c r="G2" s="2"/>
      <c r="H2" s="2"/>
      <c r="I2" s="2"/>
      <c r="J2" s="3"/>
    </row>
    <row r="3">
      <c r="B3" s="4"/>
      <c r="C3" s="5"/>
      <c r="D3" s="5"/>
      <c r="E3" s="5"/>
      <c r="F3" s="5"/>
      <c r="G3" s="5"/>
      <c r="H3" s="5"/>
      <c r="I3" s="5"/>
      <c r="J3" s="6"/>
    </row>
    <row r="4" ht="15.0" customHeight="1"/>
    <row r="5" ht="15.0" customHeight="1">
      <c r="B5" s="7" t="s">
        <v>1</v>
      </c>
      <c r="C5" s="8"/>
      <c r="D5" s="8"/>
      <c r="E5" s="8"/>
      <c r="F5" s="8"/>
      <c r="G5" s="8"/>
      <c r="H5" s="8"/>
      <c r="I5" s="8"/>
      <c r="J5" s="9"/>
    </row>
    <row r="6">
      <c r="B6" s="10"/>
      <c r="C6" s="11"/>
      <c r="D6" s="11"/>
      <c r="E6" s="11"/>
      <c r="F6" s="11"/>
      <c r="G6" s="11"/>
      <c r="H6" s="11"/>
      <c r="I6" s="11"/>
      <c r="J6" s="12"/>
    </row>
    <row r="7">
      <c r="B7" s="13" t="s">
        <v>2</v>
      </c>
      <c r="C7" s="14"/>
      <c r="D7" s="14"/>
      <c r="E7" s="14"/>
      <c r="F7" s="14"/>
      <c r="G7" s="14"/>
      <c r="H7" s="14"/>
      <c r="I7" s="14"/>
      <c r="J7" s="15"/>
    </row>
    <row r="8">
      <c r="B8" s="10"/>
      <c r="C8" s="11"/>
      <c r="D8" s="11"/>
      <c r="E8" s="11"/>
      <c r="F8" s="11"/>
      <c r="G8" s="11"/>
      <c r="H8" s="11"/>
      <c r="I8" s="11"/>
      <c r="J8" s="12"/>
    </row>
    <row r="9">
      <c r="B9" s="13" t="s">
        <v>3</v>
      </c>
      <c r="C9" s="14"/>
      <c r="D9" s="14"/>
      <c r="E9" s="14"/>
      <c r="F9" s="14"/>
      <c r="G9" s="14"/>
      <c r="H9" s="14"/>
      <c r="I9" s="14"/>
      <c r="J9" s="15"/>
    </row>
    <row r="10">
      <c r="B10" s="10"/>
      <c r="C10" s="11"/>
      <c r="D10" s="11"/>
      <c r="E10" s="11"/>
      <c r="F10" s="11"/>
      <c r="G10" s="11"/>
      <c r="H10" s="11"/>
      <c r="I10" s="11"/>
      <c r="J10" s="12"/>
    </row>
    <row r="11">
      <c r="B11" s="13" t="s">
        <v>4</v>
      </c>
      <c r="C11" s="14"/>
      <c r="D11" s="14"/>
      <c r="E11" s="14"/>
      <c r="F11" s="14"/>
      <c r="G11" s="14"/>
      <c r="H11" s="14"/>
      <c r="I11" s="14"/>
      <c r="J11" s="15"/>
    </row>
    <row r="12">
      <c r="B12" s="10"/>
      <c r="C12" s="11"/>
      <c r="D12" s="11"/>
      <c r="E12" s="11"/>
      <c r="F12" s="11"/>
      <c r="G12" s="11"/>
      <c r="H12" s="11"/>
      <c r="I12" s="11"/>
      <c r="J12" s="12"/>
    </row>
    <row r="13">
      <c r="B13" s="13" t="s">
        <v>5</v>
      </c>
      <c r="C13" s="14"/>
      <c r="D13" s="14"/>
      <c r="E13" s="14"/>
      <c r="F13" s="14"/>
      <c r="G13" s="14"/>
      <c r="H13" s="14"/>
      <c r="I13" s="14"/>
      <c r="J13" s="15"/>
    </row>
    <row r="14">
      <c r="B14" s="16"/>
      <c r="C14" s="17"/>
      <c r="D14" s="17"/>
      <c r="E14" s="17"/>
      <c r="F14" s="17"/>
      <c r="G14" s="17"/>
      <c r="H14" s="17"/>
      <c r="I14" s="17"/>
      <c r="J14" s="18"/>
    </row>
    <row r="15">
      <c r="B15" s="13" t="s">
        <v>6</v>
      </c>
      <c r="C15" s="14"/>
      <c r="D15" s="14"/>
      <c r="E15" s="14"/>
      <c r="F15" s="14"/>
      <c r="G15" s="14"/>
      <c r="H15" s="14"/>
      <c r="I15" s="14"/>
      <c r="J15" s="15"/>
    </row>
    <row r="16">
      <c r="B16" s="16"/>
      <c r="C16" s="17"/>
      <c r="D16" s="17"/>
      <c r="E16" s="17"/>
      <c r="F16" s="17"/>
      <c r="G16" s="17"/>
      <c r="H16" s="17"/>
      <c r="I16" s="17"/>
      <c r="J16" s="18"/>
    </row>
    <row r="17">
      <c r="B17" s="13" t="s">
        <v>7</v>
      </c>
      <c r="C17" s="14"/>
      <c r="D17" s="14"/>
      <c r="E17" s="14"/>
      <c r="F17" s="14"/>
      <c r="G17" s="14"/>
      <c r="H17" s="14"/>
      <c r="I17" s="14"/>
      <c r="J17" s="15"/>
    </row>
    <row r="18">
      <c r="B18" s="10"/>
      <c r="C18" s="11"/>
      <c r="D18" s="11"/>
      <c r="E18" s="11"/>
      <c r="F18" s="11"/>
      <c r="G18" s="11"/>
      <c r="H18" s="11"/>
      <c r="I18" s="11"/>
      <c r="J18" s="12"/>
    </row>
    <row r="19">
      <c r="B19" s="13" t="s">
        <v>8</v>
      </c>
      <c r="C19" s="14"/>
      <c r="D19" s="14"/>
      <c r="E19" s="14"/>
      <c r="F19" s="14"/>
      <c r="G19" s="14"/>
      <c r="H19" s="14"/>
      <c r="I19" s="14"/>
      <c r="J19" s="15"/>
    </row>
    <row r="20">
      <c r="B20" s="10"/>
      <c r="C20" s="11"/>
      <c r="D20" s="11"/>
      <c r="E20" s="11"/>
      <c r="F20" s="11"/>
      <c r="G20" s="11"/>
      <c r="H20" s="11"/>
      <c r="I20" s="11"/>
      <c r="J20" s="12"/>
    </row>
    <row r="21" ht="15.75" customHeight="1">
      <c r="B21" s="13" t="s">
        <v>9</v>
      </c>
      <c r="C21" s="14"/>
      <c r="D21" s="14"/>
      <c r="E21" s="14"/>
      <c r="F21" s="14"/>
      <c r="G21" s="14"/>
      <c r="H21" s="14"/>
      <c r="I21" s="14"/>
      <c r="J21" s="15"/>
    </row>
    <row r="22" ht="15.75" customHeight="1">
      <c r="B22" s="19"/>
      <c r="C22" s="20"/>
      <c r="D22" s="20"/>
      <c r="E22" s="20"/>
      <c r="F22" s="20"/>
      <c r="G22" s="20"/>
      <c r="H22" s="20"/>
      <c r="I22" s="20"/>
      <c r="J22" s="21"/>
    </row>
    <row r="23" ht="15.75" customHeight="1">
      <c r="B23" s="13" t="s">
        <v>10</v>
      </c>
      <c r="C23" s="14"/>
      <c r="D23" s="14"/>
      <c r="E23" s="14"/>
      <c r="F23" s="14"/>
      <c r="G23" s="14"/>
      <c r="H23" s="14"/>
      <c r="I23" s="14"/>
      <c r="J23" s="15"/>
    </row>
    <row r="24" ht="15.75" customHeight="1">
      <c r="B24" s="22"/>
      <c r="C24" s="23"/>
      <c r="D24" s="23"/>
      <c r="E24" s="23"/>
      <c r="F24" s="23"/>
      <c r="G24" s="23"/>
      <c r="H24" s="23"/>
      <c r="I24" s="23"/>
      <c r="J24" s="24"/>
    </row>
    <row r="25" ht="15.75" customHeight="1"/>
    <row r="26" ht="15.75" hidden="1" customHeight="1"/>
    <row r="27" ht="15.75" hidden="1" customHeight="1"/>
    <row r="28" ht="15.75" hidden="1" customHeight="1"/>
    <row r="29" ht="15.75" hidden="1" customHeight="1"/>
    <row r="30" ht="15.75" hidden="1" customHeight="1"/>
    <row r="31" ht="15.75" hidden="1" customHeight="1"/>
    <row r="32" ht="15.75" hidden="1" customHeight="1"/>
    <row r="33" ht="15.75" hidden="1" customHeight="1"/>
    <row r="34" ht="15.75" hidden="1" customHeight="1"/>
    <row r="35" ht="15.75" hidden="1" customHeight="1"/>
    <row r="36" ht="15.75" hidden="1" customHeight="1"/>
    <row r="37" ht="15.75" hidden="1" customHeight="1"/>
    <row r="38" ht="15.75" hidden="1" customHeight="1"/>
    <row r="39" ht="15.75" hidden="1" customHeight="1"/>
    <row r="40" ht="15.75" hidden="1" customHeight="1"/>
    <row r="41" ht="15.75" hidden="1" customHeight="1"/>
    <row r="42" ht="15.75" hidden="1" customHeight="1"/>
    <row r="43" ht="15.75" hidden="1" customHeight="1"/>
    <row r="44" ht="15.75" hidden="1" customHeight="1"/>
    <row r="45" ht="15.75" hidden="1" customHeight="1"/>
    <row r="46" ht="15.75" hidden="1" customHeight="1"/>
    <row r="47" ht="15.75" hidden="1" customHeight="1"/>
    <row r="48" ht="15.75" hidden="1" customHeight="1"/>
    <row r="49" ht="15.75" hidden="1" customHeight="1"/>
    <row r="50" ht="15.75" hidden="1" customHeight="1"/>
    <row r="51" ht="15.75" hidden="1" customHeight="1"/>
    <row r="52" ht="15.75" hidden="1" customHeight="1"/>
    <row r="53" ht="15.75" hidden="1" customHeight="1"/>
    <row r="54" ht="15.75" hidden="1" customHeight="1"/>
    <row r="55" ht="15.75" hidden="1" customHeight="1"/>
    <row r="56" ht="15.75" hidden="1" customHeight="1"/>
    <row r="57" ht="15.75" hidden="1" customHeight="1"/>
    <row r="58" ht="15.75" hidden="1" customHeight="1"/>
    <row r="59" ht="15.75" hidden="1" customHeight="1"/>
    <row r="60" ht="15.75" hidden="1" customHeight="1"/>
    <row r="61" ht="15.75" hidden="1" customHeight="1"/>
    <row r="62" ht="15.75" hidden="1" customHeight="1"/>
    <row r="63" ht="15.75" hidden="1" customHeight="1"/>
    <row r="64" ht="15.75" hidden="1" customHeight="1"/>
    <row r="65" ht="15.75" hidden="1" customHeight="1"/>
    <row r="66" ht="15.75" hidden="1" customHeight="1"/>
    <row r="67" ht="15.75" hidden="1" customHeight="1"/>
    <row r="68" ht="15.75" hidden="1" customHeight="1"/>
    <row r="69" ht="15.75" hidden="1" customHeight="1"/>
    <row r="70" ht="15.75" hidden="1" customHeight="1"/>
    <row r="71" ht="15.75" hidden="1" customHeight="1"/>
    <row r="72" ht="15.75" hidden="1" customHeight="1"/>
    <row r="73" ht="15.75" hidden="1" customHeight="1"/>
    <row r="74" ht="15.75" hidden="1" customHeight="1"/>
    <row r="75" ht="15.75" hidden="1" customHeight="1"/>
    <row r="76" ht="15.75" hidden="1" customHeight="1"/>
    <row r="77" ht="15.75" hidden="1" customHeight="1"/>
    <row r="78" ht="15.75" hidden="1" customHeight="1"/>
    <row r="79" ht="15.75" hidden="1" customHeight="1"/>
    <row r="80" ht="15.75" hidden="1" customHeight="1"/>
    <row r="81" ht="15.75" hidden="1" customHeight="1"/>
    <row r="82" ht="15.75" hidden="1" customHeight="1"/>
    <row r="83" ht="15.75" hidden="1" customHeight="1"/>
    <row r="84" ht="15.75" hidden="1" customHeight="1"/>
    <row r="85" ht="15.75" hidden="1" customHeight="1"/>
    <row r="86" ht="15.75" hidden="1" customHeight="1"/>
    <row r="87" ht="15.75" hidden="1" customHeight="1"/>
    <row r="88" ht="15.75" hidden="1" customHeight="1"/>
    <row r="89" ht="15.75" hidden="1" customHeight="1"/>
    <row r="90" ht="15.75" hidden="1" customHeight="1"/>
    <row r="91" ht="15.75" hidden="1" customHeight="1"/>
    <row r="92" ht="15.75" hidden="1" customHeight="1"/>
    <row r="93" ht="15.75" hidden="1" customHeight="1"/>
    <row r="94" ht="15.75" hidden="1" customHeight="1"/>
    <row r="95" ht="15.75" hidden="1" customHeight="1"/>
    <row r="96" ht="15.75" hidden="1" customHeight="1"/>
    <row r="97" ht="15.75" hidden="1" customHeight="1"/>
    <row r="98" ht="15.75" hidden="1" customHeight="1"/>
    <row r="99" ht="15.75" hidden="1" customHeight="1"/>
    <row r="100" ht="15.75" hidden="1" customHeight="1"/>
    <row r="101" ht="15.75" hidden="1" customHeight="1"/>
    <row r="102" ht="15.75" hidden="1" customHeight="1"/>
    <row r="103" ht="15.75" hidden="1" customHeight="1"/>
    <row r="104" ht="15.75" hidden="1" customHeight="1"/>
    <row r="105" ht="15.75" hidden="1" customHeight="1"/>
    <row r="106" ht="15.75" hidden="1" customHeight="1"/>
    <row r="107" ht="15.75" hidden="1" customHeight="1"/>
    <row r="108" ht="15.75" hidden="1" customHeight="1"/>
    <row r="109" ht="15.75" hidden="1" customHeight="1"/>
    <row r="110" ht="15.75" hidden="1" customHeight="1"/>
    <row r="111" ht="15.75" hidden="1" customHeight="1"/>
    <row r="112" ht="15.75" hidden="1" customHeight="1"/>
    <row r="113" ht="15.75" hidden="1" customHeight="1"/>
    <row r="114" ht="15.75" hidden="1" customHeight="1"/>
    <row r="115" ht="15.75" hidden="1" customHeight="1"/>
    <row r="116" ht="15.75" hidden="1" customHeight="1"/>
    <row r="117" ht="15.75" hidden="1" customHeight="1"/>
    <row r="118" ht="15.75" hidden="1" customHeight="1"/>
    <row r="119" ht="15.75" hidden="1" customHeight="1"/>
    <row r="120" ht="15.75" hidden="1" customHeight="1"/>
    <row r="121" ht="15.75" hidden="1" customHeight="1"/>
    <row r="122" ht="15.75" hidden="1" customHeight="1"/>
    <row r="123" ht="15.75" hidden="1" customHeight="1"/>
    <row r="124" ht="15.75" hidden="1" customHeight="1"/>
    <row r="125" ht="15.75" hidden="1" customHeight="1"/>
    <row r="126" ht="15.75" hidden="1" customHeight="1"/>
    <row r="127" ht="15.75" hidden="1" customHeight="1"/>
    <row r="128" ht="15.75" hidden="1" customHeight="1"/>
    <row r="129" ht="15.75" hidden="1" customHeight="1"/>
    <row r="130" ht="15.75" hidden="1" customHeight="1"/>
    <row r="131" ht="15.75" hidden="1" customHeight="1"/>
    <row r="132" ht="15.75" hidden="1" customHeight="1"/>
    <row r="133" ht="15.75" hidden="1" customHeight="1"/>
    <row r="134" ht="15.75" hidden="1" customHeight="1"/>
    <row r="135" ht="15.75" hidden="1" customHeight="1"/>
    <row r="136" ht="15.75" hidden="1" customHeight="1"/>
    <row r="137" ht="15.75" hidden="1" customHeight="1"/>
    <row r="138" ht="15.75" hidden="1" customHeight="1"/>
    <row r="139" ht="15.75" hidden="1" customHeight="1"/>
    <row r="140" ht="15.75" hidden="1" customHeight="1"/>
    <row r="141" ht="15.75" hidden="1" customHeight="1"/>
    <row r="142" ht="15.75" hidden="1" customHeight="1"/>
    <row r="143" ht="15.75" hidden="1" customHeight="1"/>
    <row r="144" ht="15.75" hidden="1" customHeight="1"/>
    <row r="145" ht="15.75" hidden="1" customHeight="1"/>
    <row r="146" ht="15.75" hidden="1" customHeight="1"/>
    <row r="147" ht="15.75" hidden="1" customHeight="1"/>
    <row r="148" ht="15.75" hidden="1" customHeight="1"/>
    <row r="149" ht="15.75" hidden="1" customHeight="1"/>
    <row r="150" ht="15.75" hidden="1" customHeight="1"/>
    <row r="151" ht="15.75" hidden="1" customHeight="1"/>
    <row r="152" ht="15.75" hidden="1" customHeight="1"/>
    <row r="153" ht="15.75" hidden="1" customHeight="1"/>
    <row r="154" ht="15.75" hidden="1" customHeight="1"/>
    <row r="155" ht="15.75" hidden="1" customHeight="1"/>
    <row r="156" ht="15.75" hidden="1" customHeight="1"/>
    <row r="157" ht="15.75" hidden="1" customHeight="1"/>
    <row r="158" ht="15.75" hidden="1" customHeight="1"/>
    <row r="159" ht="15.75" hidden="1" customHeight="1"/>
    <row r="160" ht="15.75" hidden="1" customHeight="1"/>
    <row r="161" ht="15.75" hidden="1" customHeight="1"/>
    <row r="162" ht="15.75" hidden="1" customHeight="1"/>
    <row r="163" ht="15.75" hidden="1" customHeight="1"/>
    <row r="164" ht="15.75" hidden="1" customHeight="1"/>
    <row r="165" ht="15.75" hidden="1" customHeight="1"/>
    <row r="166" ht="15.75" hidden="1" customHeight="1"/>
    <row r="167" ht="15.75" hidden="1" customHeight="1"/>
    <row r="168" ht="15.75" hidden="1" customHeight="1"/>
    <row r="169" ht="15.75" hidden="1" customHeight="1"/>
    <row r="170" ht="15.75" hidden="1" customHeight="1"/>
    <row r="171" ht="15.75" hidden="1" customHeight="1"/>
    <row r="172" ht="15.75" hidden="1" customHeight="1"/>
    <row r="173" ht="15.75" hidden="1" customHeight="1"/>
    <row r="174" ht="15.75" hidden="1" customHeight="1"/>
    <row r="175" ht="15.75" hidden="1" customHeight="1"/>
    <row r="176" ht="15.75" hidden="1" customHeight="1"/>
    <row r="177" ht="15.75" hidden="1" customHeight="1"/>
    <row r="178" ht="15.75" hidden="1" customHeight="1"/>
    <row r="179" ht="15.75" hidden="1" customHeight="1"/>
    <row r="180" ht="15.75" hidden="1" customHeight="1"/>
    <row r="181" ht="15.75" hidden="1" customHeight="1"/>
    <row r="182" ht="15.75" hidden="1" customHeight="1"/>
    <row r="183" ht="15.75" hidden="1" customHeight="1"/>
    <row r="184" ht="15.75" hidden="1" customHeight="1"/>
    <row r="185" ht="15.75" hidden="1" customHeight="1"/>
    <row r="186" ht="15.75" hidden="1" customHeight="1"/>
    <row r="187" ht="15.75" hidden="1" customHeight="1"/>
    <row r="188" ht="15.75" hidden="1" customHeight="1"/>
    <row r="189" ht="15.75" hidden="1" customHeight="1"/>
    <row r="190" ht="15.75" hidden="1" customHeight="1"/>
    <row r="191" ht="15.75" hidden="1" customHeight="1"/>
    <row r="192" ht="15.75" hidden="1" customHeight="1"/>
    <row r="193" ht="15.75" hidden="1" customHeight="1"/>
    <row r="194" ht="15.75" hidden="1" customHeight="1"/>
    <row r="195" ht="15.75" hidden="1" customHeight="1"/>
    <row r="196" ht="15.75" hidden="1" customHeight="1"/>
    <row r="197" ht="15.75" hidden="1" customHeight="1"/>
    <row r="198" ht="15.75" hidden="1" customHeight="1"/>
    <row r="199" ht="15.75" hidden="1" customHeight="1"/>
    <row r="200" ht="15.75" hidden="1" customHeight="1"/>
    <row r="201" ht="15.75" hidden="1" customHeight="1"/>
    <row r="202" ht="15.75" hidden="1" customHeight="1"/>
    <row r="203" ht="15.75" hidden="1" customHeight="1"/>
    <row r="204" ht="15.75" hidden="1" customHeight="1"/>
    <row r="205" ht="15.75" hidden="1" customHeight="1"/>
    <row r="206" ht="15.75" hidden="1" customHeight="1"/>
    <row r="207" ht="15.75" hidden="1" customHeight="1"/>
    <row r="208" ht="15.75" hidden="1" customHeight="1"/>
    <row r="209" ht="15.75" hidden="1" customHeight="1"/>
    <row r="210" ht="15.75" hidden="1" customHeight="1"/>
    <row r="211" ht="15.75" hidden="1" customHeight="1"/>
    <row r="212" ht="15.75" hidden="1" customHeight="1"/>
    <row r="213" ht="15.75" hidden="1" customHeight="1"/>
    <row r="214" ht="15.75" hidden="1" customHeight="1"/>
    <row r="215" ht="15.75" hidden="1" customHeight="1"/>
    <row r="216" ht="15.75" hidden="1" customHeight="1"/>
    <row r="217" ht="15.75" hidden="1" customHeight="1"/>
    <row r="218" ht="15.75" hidden="1" customHeight="1"/>
    <row r="219" ht="15.75" hidden="1" customHeight="1"/>
    <row r="220" ht="15.75" hidden="1" customHeight="1"/>
    <row r="221" ht="15.75" hidden="1" customHeight="1"/>
    <row r="222" ht="15.75" hidden="1" customHeight="1"/>
    <row r="223" ht="15.75" hidden="1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B17:J17"/>
    <mergeCell ref="B19:J19"/>
    <mergeCell ref="B21:J21"/>
    <mergeCell ref="B23:J23"/>
    <mergeCell ref="B2:J3"/>
    <mergeCell ref="B5:J5"/>
    <mergeCell ref="B7:J7"/>
    <mergeCell ref="B9:J9"/>
    <mergeCell ref="B11:J11"/>
    <mergeCell ref="B13:J13"/>
    <mergeCell ref="B15:J15"/>
  </mergeCells>
  <printOptions/>
  <pageMargins bottom="0.787401575" footer="0.0" header="0.0" left="0.511811024" right="0.511811024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5.71"/>
    <col customWidth="1" min="2" max="5" width="74.71"/>
    <col customWidth="1" min="6" max="6" width="6.29"/>
    <col customWidth="1" hidden="1" min="7" max="25" width="8.71"/>
    <col customWidth="1" min="26" max="26" width="8.71"/>
  </cols>
  <sheetData>
    <row r="1" ht="15.0" customHeight="1">
      <c r="A1" s="25"/>
      <c r="B1" s="26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</row>
    <row r="2" ht="29.25" customHeight="1">
      <c r="A2" s="25"/>
      <c r="B2" s="27" t="s">
        <v>2</v>
      </c>
      <c r="C2" s="28"/>
      <c r="D2" s="28"/>
      <c r="E2" s="29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ht="54.0" customHeight="1">
      <c r="A3" s="25"/>
      <c r="B3" s="30" t="s">
        <v>11</v>
      </c>
      <c r="C3" s="31" t="s">
        <v>12</v>
      </c>
      <c r="D3" s="31" t="s">
        <v>13</v>
      </c>
      <c r="E3" s="32" t="s">
        <v>14</v>
      </c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</row>
    <row r="4" ht="89.25" customHeight="1">
      <c r="A4" s="25"/>
      <c r="B4" s="33" t="s">
        <v>15</v>
      </c>
      <c r="C4" s="34" t="s">
        <v>16</v>
      </c>
      <c r="D4" s="34" t="s">
        <v>16</v>
      </c>
      <c r="E4" s="35" t="s">
        <v>16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</row>
    <row r="5" ht="80.25" customHeight="1">
      <c r="A5" s="25"/>
      <c r="B5" s="30" t="s">
        <v>17</v>
      </c>
      <c r="C5" s="36" t="s">
        <v>16</v>
      </c>
      <c r="D5" s="37"/>
      <c r="E5" s="38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</row>
    <row r="6" ht="89.25" customHeight="1">
      <c r="A6" s="25"/>
      <c r="B6" s="39" t="s">
        <v>18</v>
      </c>
      <c r="C6" s="40" t="s">
        <v>16</v>
      </c>
      <c r="D6" s="41"/>
      <c r="E6" s="42"/>
      <c r="F6" s="25"/>
      <c r="G6" s="25"/>
      <c r="H6" s="25"/>
      <c r="I6" s="25"/>
      <c r="J6" s="43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</row>
    <row r="7" ht="14.25" customHeight="1">
      <c r="A7" s="25"/>
      <c r="B7" s="44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</row>
    <row r="8" ht="29.25" customHeight="1">
      <c r="A8" s="25"/>
      <c r="B8" s="27" t="s">
        <v>19</v>
      </c>
      <c r="C8" s="28"/>
      <c r="D8" s="28"/>
      <c r="E8" s="29"/>
      <c r="F8" s="25"/>
      <c r="G8" s="25"/>
      <c r="H8" s="25"/>
      <c r="I8" s="4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ht="34.5" customHeight="1">
      <c r="A9" s="25"/>
      <c r="B9" s="46" t="s">
        <v>20</v>
      </c>
      <c r="C9" s="28"/>
      <c r="D9" s="28"/>
      <c r="E9" s="29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ht="30.0" customHeight="1">
      <c r="A10" s="25"/>
      <c r="B10" s="47" t="s">
        <v>21</v>
      </c>
      <c r="C10" s="48" t="s">
        <v>22</v>
      </c>
      <c r="D10" s="49" t="s">
        <v>23</v>
      </c>
      <c r="E10" s="50" t="s">
        <v>24</v>
      </c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</row>
    <row r="11" ht="30.0" customHeight="1">
      <c r="A11" s="25"/>
      <c r="B11" s="51" t="s">
        <v>25</v>
      </c>
      <c r="C11" s="52" t="s">
        <v>26</v>
      </c>
      <c r="D11" s="53" t="s">
        <v>27</v>
      </c>
      <c r="E11" s="54" t="s">
        <v>16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</row>
    <row r="12" ht="34.5" customHeight="1">
      <c r="A12" s="25"/>
      <c r="B12" s="55" t="s">
        <v>28</v>
      </c>
      <c r="C12" s="56" t="s">
        <v>29</v>
      </c>
      <c r="D12" s="56" t="s">
        <v>30</v>
      </c>
      <c r="E12" s="57" t="s">
        <v>31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</row>
    <row r="13" ht="177.0" customHeight="1">
      <c r="A13" s="25"/>
      <c r="B13" s="58" t="s">
        <v>32</v>
      </c>
      <c r="C13" s="59" t="s">
        <v>33</v>
      </c>
      <c r="D13" s="59" t="s">
        <v>34</v>
      </c>
      <c r="E13" s="60" t="s">
        <v>35</v>
      </c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</row>
    <row r="14" ht="45.0" customHeight="1">
      <c r="A14" s="25"/>
      <c r="B14" s="61" t="s">
        <v>16</v>
      </c>
      <c r="C14" s="62" t="s">
        <v>16</v>
      </c>
      <c r="D14" s="62" t="s">
        <v>16</v>
      </c>
      <c r="E14" s="63" t="s">
        <v>16</v>
      </c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</row>
    <row r="15" ht="396.75" customHeight="1">
      <c r="A15" s="25"/>
      <c r="B15" s="64"/>
      <c r="C15" s="65"/>
      <c r="D15" s="65"/>
      <c r="E15" s="66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</row>
    <row r="16" ht="16.5" customHeight="1">
      <c r="A16" s="25"/>
      <c r="B16" s="67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</row>
    <row r="17" ht="29.25" customHeight="1">
      <c r="A17" s="25"/>
      <c r="B17" s="27" t="s">
        <v>4</v>
      </c>
      <c r="C17" s="28"/>
      <c r="D17" s="28"/>
      <c r="E17" s="29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</row>
    <row r="18" ht="35.25" customHeight="1">
      <c r="A18" s="25"/>
      <c r="B18" s="68" t="s">
        <v>36</v>
      </c>
      <c r="C18" s="69"/>
      <c r="D18" s="70" t="s">
        <v>37</v>
      </c>
      <c r="E18" s="9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</row>
    <row r="19" ht="144.75" customHeight="1">
      <c r="A19" s="25"/>
      <c r="B19" s="71" t="s">
        <v>38</v>
      </c>
      <c r="C19" s="72"/>
      <c r="D19" s="73" t="s">
        <v>39</v>
      </c>
      <c r="E19" s="74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</row>
    <row r="20" ht="207.75" customHeight="1">
      <c r="A20" s="25"/>
      <c r="B20" s="75" t="s">
        <v>16</v>
      </c>
      <c r="C20" s="41"/>
      <c r="D20" s="40" t="s">
        <v>16</v>
      </c>
      <c r="E20" s="42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</row>
    <row r="21" ht="27.75" customHeight="1">
      <c r="A21" s="25"/>
      <c r="B21" s="76"/>
      <c r="C21" s="2"/>
      <c r="D21" s="2"/>
      <c r="E21" s="2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</row>
    <row r="22" ht="15.75" hidden="1" customHeight="1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</row>
    <row r="23" ht="15.75" hidden="1" customHeight="1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</row>
    <row r="24" ht="15.75" hidden="1" customHeight="1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</row>
    <row r="25" ht="15.75" hidden="1" customHeight="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</row>
    <row r="26" ht="15.75" hidden="1" customHeight="1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</row>
    <row r="27" ht="15.75" hidden="1" customHeight="1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</row>
    <row r="28" ht="15.75" hidden="1" customHeight="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</row>
    <row r="29" ht="15.75" hidden="1" customHeight="1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</row>
    <row r="30" ht="15.75" hidden="1" customHeight="1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</row>
    <row r="31" ht="15.75" hidden="1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</row>
    <row r="32" ht="15.75" hidden="1" customHeight="1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</row>
    <row r="33" ht="15.75" hidden="1" customHeight="1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</row>
    <row r="34" ht="15.75" hidden="1" customHeight="1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</row>
    <row r="35" ht="15.75" hidden="1" customHeight="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</row>
    <row r="36" ht="15.75" hidden="1" customHeight="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</row>
    <row r="37" ht="15.75" hidden="1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</row>
    <row r="38" ht="15.75" hidden="1" customHeight="1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</row>
    <row r="39" ht="15.75" hidden="1" customHeight="1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</row>
    <row r="40" ht="15.75" hidden="1" customHeight="1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</row>
    <row r="41" ht="15.75" hidden="1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</row>
    <row r="42" ht="15.75" hidden="1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</row>
    <row r="43" ht="15.75" hidden="1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</row>
    <row r="44" ht="15.75" hidden="1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</row>
    <row r="45" ht="15.75" hidden="1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</row>
    <row r="46" ht="15.75" hidden="1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</row>
    <row r="47" ht="15.75" hidden="1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</row>
    <row r="48" ht="15.75" hidden="1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</row>
    <row r="49" ht="15.75" hidden="1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</row>
    <row r="50" ht="15.75" hidden="1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</row>
    <row r="51" ht="15.75" hidden="1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</row>
    <row r="52" ht="15.75" hidden="1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</row>
    <row r="53" ht="15.75" hidden="1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</row>
    <row r="54" ht="15.75" hidden="1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</row>
    <row r="55" ht="15.75" hidden="1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</row>
    <row r="56" ht="15.75" hidden="1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</row>
    <row r="57" ht="15.75" hidden="1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</row>
    <row r="58" ht="15.75" hidden="1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</row>
    <row r="59" ht="15.75" hidden="1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</row>
    <row r="60" ht="15.75" hidden="1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</row>
    <row r="61" ht="15.75" hidden="1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</row>
    <row r="62" ht="15.75" hidden="1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</row>
    <row r="63" ht="15.75" hidden="1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</row>
    <row r="64" ht="15.75" hidden="1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</row>
    <row r="65" ht="15.75" hidden="1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</row>
    <row r="66" ht="15.75" hidden="1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</row>
    <row r="67" ht="15.75" hidden="1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</row>
    <row r="68" ht="15.75" hidden="1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</row>
    <row r="69" ht="15.75" hidden="1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</row>
    <row r="70" ht="15.75" hidden="1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</row>
    <row r="71" ht="15.75" hidden="1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</row>
    <row r="72" ht="15.75" hidden="1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</row>
    <row r="73" ht="15.75" hidden="1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</row>
    <row r="74" ht="15.75" hidden="1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</row>
    <row r="75" ht="15.75" hidden="1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</row>
    <row r="76" ht="15.75" hidden="1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</row>
    <row r="77" ht="15.75" hidden="1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</row>
    <row r="78" ht="15.75" hidden="1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</row>
    <row r="79" ht="15.75" hidden="1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</row>
    <row r="80" ht="15.75" hidden="1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</row>
    <row r="81" ht="15.75" hidden="1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</row>
    <row r="82" ht="15.75" hidden="1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</row>
    <row r="83" ht="15.75" hidden="1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</row>
    <row r="84" ht="15.75" hidden="1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</row>
    <row r="85" ht="15.75" hidden="1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</row>
    <row r="86" ht="15.75" hidden="1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</row>
    <row r="87" ht="15.75" hidden="1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</row>
    <row r="88" ht="15.75" hidden="1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</row>
    <row r="89" ht="15.75" hidden="1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</row>
    <row r="90" ht="15.75" hidden="1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</row>
    <row r="91" ht="15.75" hidden="1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</row>
    <row r="92" ht="15.75" hidden="1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</row>
    <row r="93" ht="15.75" hidden="1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</row>
    <row r="94" ht="15.75" hidden="1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</row>
    <row r="95" ht="15.75" hidden="1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</row>
    <row r="96" ht="15.75" hidden="1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</row>
    <row r="97" ht="15.75" hidden="1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</row>
    <row r="98" ht="15.75" hidden="1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</row>
    <row r="99" ht="15.75" hidden="1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</row>
    <row r="100" ht="15.75" hidden="1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</row>
    <row r="101" ht="15.75" hidden="1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</row>
    <row r="102" ht="15.75" hidden="1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</row>
    <row r="103" ht="15.75" hidden="1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</row>
    <row r="104" ht="15.75" hidden="1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</row>
    <row r="105" ht="15.75" hidden="1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</row>
    <row r="106" ht="15.75" hidden="1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</row>
    <row r="107" ht="15.75" hidden="1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</row>
    <row r="108" ht="15.75" hidden="1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</row>
    <row r="109" ht="15.75" hidden="1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</row>
    <row r="110" ht="15.75" hidden="1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</row>
    <row r="111" ht="15.75" hidden="1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</row>
    <row r="112" ht="15.75" hidden="1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</row>
    <row r="113" ht="15.75" hidden="1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</row>
    <row r="114" ht="15.75" hidden="1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</row>
    <row r="115" ht="15.75" hidden="1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</row>
    <row r="116" ht="15.75" hidden="1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</row>
    <row r="117" ht="15.75" hidden="1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</row>
    <row r="118" ht="15.75" hidden="1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</row>
    <row r="119" ht="15.75" hidden="1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</row>
    <row r="120" ht="15.75" hidden="1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</row>
    <row r="121" ht="15.75" hidden="1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</row>
    <row r="122" ht="15.75" hidden="1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</row>
    <row r="123" ht="15.75" hidden="1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</row>
    <row r="124" ht="15.75" hidden="1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</row>
    <row r="125" ht="15.75" hidden="1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</row>
    <row r="126" ht="15.75" hidden="1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</row>
    <row r="127" ht="15.75" hidden="1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</row>
    <row r="128" ht="15.75" hidden="1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</row>
    <row r="129" ht="15.75" hidden="1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</row>
    <row r="130" ht="15.75" hidden="1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</row>
    <row r="131" ht="15.75" hidden="1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</row>
    <row r="132" ht="15.75" hidden="1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</row>
    <row r="133" ht="15.75" hidden="1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</row>
    <row r="134" ht="15.75" hidden="1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</row>
    <row r="135" ht="15.75" hidden="1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</row>
    <row r="136" ht="15.75" hidden="1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</row>
    <row r="137" ht="15.75" hidden="1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</row>
    <row r="138" ht="15.75" hidden="1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</row>
    <row r="139" ht="15.75" hidden="1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</row>
    <row r="140" ht="15.75" hidden="1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</row>
    <row r="141" ht="15.75" hidden="1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</row>
    <row r="142" ht="15.75" hidden="1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</row>
    <row r="143" ht="15.75" hidden="1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</row>
    <row r="144" ht="15.75" hidden="1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</row>
    <row r="145" ht="15.75" hidden="1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</row>
    <row r="146" ht="15.75" hidden="1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</row>
    <row r="147" ht="15.75" hidden="1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</row>
    <row r="148" ht="15.75" hidden="1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</row>
    <row r="149" ht="15.75" hidden="1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</row>
    <row r="150" ht="15.75" hidden="1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</row>
    <row r="151" ht="15.75" hidden="1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</row>
    <row r="152" ht="15.75" hidden="1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</row>
    <row r="153" ht="15.75" hidden="1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</row>
    <row r="154" ht="15.75" hidden="1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</row>
    <row r="155" ht="15.75" hidden="1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</row>
    <row r="156" ht="15.75" hidden="1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</row>
    <row r="157" ht="15.75" hidden="1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</row>
    <row r="158" ht="15.75" hidden="1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</row>
    <row r="159" ht="15.75" hidden="1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</row>
    <row r="160" ht="15.75" hidden="1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</row>
    <row r="161" ht="15.75" hidden="1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</row>
    <row r="162" ht="15.75" hidden="1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</row>
    <row r="163" ht="15.75" hidden="1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</row>
    <row r="164" ht="15.75" hidden="1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</row>
    <row r="165" ht="15.75" hidden="1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</row>
    <row r="166" ht="15.75" hidden="1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</row>
    <row r="167" ht="15.75" hidden="1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</row>
    <row r="168" ht="15.75" hidden="1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</row>
    <row r="169" ht="15.75" hidden="1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</row>
    <row r="170" ht="15.75" hidden="1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</row>
    <row r="171" ht="15.75" hidden="1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</row>
    <row r="172" ht="15.75" hidden="1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</row>
    <row r="173" ht="15.75" hidden="1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</row>
    <row r="174" ht="15.75" hidden="1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</row>
    <row r="175" ht="15.75" hidden="1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</row>
    <row r="176" ht="15.75" hidden="1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</row>
    <row r="177" ht="15.75" hidden="1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</row>
    <row r="178" ht="15.75" hidden="1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</row>
    <row r="179" ht="15.75" hidden="1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</row>
    <row r="180" ht="15.75" hidden="1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</row>
    <row r="181" ht="15.75" hidden="1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</row>
    <row r="182" ht="15.75" hidden="1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</row>
    <row r="183" ht="15.75" hidden="1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</row>
    <row r="184" ht="15.75" hidden="1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</row>
    <row r="185" ht="15.75" hidden="1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</row>
    <row r="186" ht="15.75" hidden="1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</row>
    <row r="187" ht="15.75" hidden="1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</row>
    <row r="188" ht="15.75" hidden="1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</row>
    <row r="189" ht="15.75" hidden="1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</row>
    <row r="190" ht="15.75" hidden="1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</row>
    <row r="191" ht="15.75" hidden="1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</row>
    <row r="192" ht="15.75" hidden="1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</row>
    <row r="193" ht="15.75" hidden="1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</row>
    <row r="194" ht="15.75" hidden="1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</row>
    <row r="195" ht="15.75" hidden="1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</row>
    <row r="196" ht="15.75" hidden="1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</row>
    <row r="197" ht="15.75" hidden="1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</row>
    <row r="198" ht="15.75" hidden="1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</row>
    <row r="199" ht="15.75" hidden="1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</row>
    <row r="200" ht="15.75" hidden="1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</row>
    <row r="201" ht="15.75" hidden="1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</row>
    <row r="202" ht="15.75" hidden="1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</row>
    <row r="203" ht="15.75" hidden="1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</row>
    <row r="204" ht="15.75" hidden="1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</row>
    <row r="205" ht="15.75" hidden="1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</row>
    <row r="206" ht="15.75" hidden="1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</row>
    <row r="207" ht="15.75" hidden="1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</row>
    <row r="208" ht="15.75" hidden="1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</row>
    <row r="209" ht="15.75" hidden="1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</row>
    <row r="210" ht="15.75" hidden="1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</row>
    <row r="211" ht="15.75" hidden="1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</row>
    <row r="212" ht="15.75" hidden="1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</row>
    <row r="213" ht="15.75" hidden="1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</row>
    <row r="214" ht="15.75" hidden="1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</row>
    <row r="215" ht="15.75" hidden="1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</row>
    <row r="216" ht="15.75" hidden="1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</row>
    <row r="217" ht="15.75" hidden="1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</row>
    <row r="218" ht="15.75" hidden="1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</row>
    <row r="219" ht="15.75" hidden="1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</row>
    <row r="220" ht="15.75" hidden="1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B1:E1"/>
    <mergeCell ref="B2:E2"/>
    <mergeCell ref="C5:E5"/>
    <mergeCell ref="C6:E6"/>
    <mergeCell ref="B7:E7"/>
    <mergeCell ref="B8:E8"/>
    <mergeCell ref="B9:E9"/>
    <mergeCell ref="B18:C18"/>
    <mergeCell ref="B19:C19"/>
    <mergeCell ref="B20:C20"/>
    <mergeCell ref="D19:E19"/>
    <mergeCell ref="D20:E20"/>
    <mergeCell ref="B21:E21"/>
    <mergeCell ref="B14:B15"/>
    <mergeCell ref="C14:C15"/>
    <mergeCell ref="D14:D15"/>
    <mergeCell ref="E14:E15"/>
    <mergeCell ref="B16:E16"/>
    <mergeCell ref="B17:E17"/>
    <mergeCell ref="D18:E18"/>
  </mergeCells>
  <dataValidations>
    <dataValidation type="list" allowBlank="1" showErrorMessage="1" sqref="C10">
      <formula1>"Escolha,Dados de identificação,dados demográficos,histórico profissional ou acadêmico,Características físicas,geolocalização,Dados financeiros ou de crédito,dados sobre propriedade,perfil e dados comportamentais,Dados pessoais sensíveis"</formula1>
    </dataValidation>
    <dataValidation type="list" allowBlank="1" showErrorMessage="1" sqref="E10">
      <formula1>"Escolha,Demais titulares (clientes,consumidores,colaboradores,terceiros,etc.),Menores de idade (criança e/ou adolescente)"</formula1>
    </dataValidation>
    <dataValidation type="list" allowBlank="1" showErrorMessage="1" sqref="C11">
      <formula1>"Escolha,Dados públicos ou tornados manifestamente públicos pelo titular,Dados fornecidos pelo titular,Dados capturados,Dados derivados ou inferidos"</formula1>
    </dataValidation>
  </dataValidations>
  <printOptions/>
  <pageMargins bottom="0.75" footer="0.0" header="0.0" left="0.25" right="0.25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5.71"/>
    <col customWidth="1" min="2" max="2" width="4.71"/>
    <col customWidth="1" min="3" max="3" width="20.71"/>
    <col customWidth="1" min="4" max="7" width="30.71"/>
    <col customWidth="1" min="8" max="8" width="33.0"/>
    <col customWidth="1" hidden="1" min="9" max="9" width="10.0"/>
    <col customWidth="1" min="10" max="10" width="25.0"/>
    <col customWidth="1" hidden="1" min="11" max="11" width="5.86"/>
    <col customWidth="1" min="12" max="12" width="19.29"/>
    <col customWidth="1" hidden="1" min="13" max="13" width="6.43"/>
    <col customWidth="1" hidden="1" min="14" max="14" width="9.0"/>
    <col customWidth="1" min="15" max="15" width="18.71"/>
    <col customWidth="1" hidden="1" min="16" max="16" width="11.0"/>
    <col customWidth="1" min="17" max="18" width="18.71"/>
    <col customWidth="1" hidden="1" min="19" max="19" width="24.0"/>
    <col customWidth="1" hidden="1" min="20" max="20" width="12.14"/>
    <col customWidth="1" min="21" max="21" width="18.71"/>
    <col customWidth="1" hidden="1" min="22" max="22" width="17.43"/>
    <col customWidth="1" hidden="1" min="23" max="23" width="24.86"/>
    <col customWidth="1" min="24" max="24" width="23.71"/>
    <col customWidth="1" min="25" max="25" width="64.43"/>
    <col customWidth="1" min="26" max="26" width="6.0"/>
    <col customWidth="1" hidden="1" min="27" max="27" width="18.29"/>
    <col customWidth="1" hidden="1" min="28" max="29" width="18.14"/>
    <col customWidth="1" hidden="1" min="30" max="30" width="22.29"/>
    <col customWidth="1" hidden="1" min="31" max="31" width="22.71"/>
    <col customWidth="1" hidden="1" min="32" max="32" width="9.14"/>
  </cols>
  <sheetData>
    <row r="1" ht="15.0" customHeight="1">
      <c r="A1" s="7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77"/>
      <c r="AA1" s="77"/>
      <c r="AB1" s="77"/>
      <c r="AC1" s="77"/>
      <c r="AD1" s="77"/>
      <c r="AE1" s="77"/>
      <c r="AF1" s="77"/>
    </row>
    <row r="2" ht="30.0" customHeight="1">
      <c r="A2" s="77"/>
      <c r="B2" s="27" t="s">
        <v>5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9"/>
      <c r="Z2" s="78"/>
      <c r="AA2" s="14"/>
      <c r="AB2" s="14"/>
      <c r="AC2" s="14"/>
      <c r="AD2" s="14"/>
      <c r="AE2" s="14"/>
      <c r="AF2" s="79"/>
    </row>
    <row r="3" ht="15.0" customHeight="1">
      <c r="A3" s="77"/>
      <c r="B3" s="80" t="s">
        <v>40</v>
      </c>
      <c r="C3" s="80" t="s">
        <v>41</v>
      </c>
      <c r="D3" s="81" t="s">
        <v>42</v>
      </c>
      <c r="E3" s="81" t="s">
        <v>43</v>
      </c>
      <c r="F3" s="81" t="s">
        <v>44</v>
      </c>
      <c r="G3" s="80" t="s">
        <v>45</v>
      </c>
      <c r="H3" s="82" t="s">
        <v>46</v>
      </c>
      <c r="I3" s="28"/>
      <c r="J3" s="28"/>
      <c r="K3" s="28"/>
      <c r="L3" s="28"/>
      <c r="M3" s="28"/>
      <c r="N3" s="28"/>
      <c r="O3" s="29"/>
      <c r="P3" s="83"/>
      <c r="Q3" s="82" t="s">
        <v>47</v>
      </c>
      <c r="R3" s="29"/>
      <c r="S3" s="83"/>
      <c r="T3" s="84" t="s">
        <v>48</v>
      </c>
      <c r="U3" s="81" t="s">
        <v>49</v>
      </c>
      <c r="V3" s="83"/>
      <c r="W3" s="83"/>
      <c r="X3" s="80" t="s">
        <v>50</v>
      </c>
      <c r="Y3" s="81" t="s">
        <v>51</v>
      </c>
      <c r="Z3" s="78"/>
      <c r="AA3" s="14"/>
      <c r="AB3" s="14"/>
      <c r="AC3" s="79"/>
      <c r="AD3" s="78"/>
      <c r="AE3" s="79"/>
      <c r="AF3" s="85"/>
    </row>
    <row r="4" ht="49.5" customHeight="1">
      <c r="A4" s="77"/>
      <c r="B4" s="86"/>
      <c r="C4" s="87"/>
      <c r="D4" s="88"/>
      <c r="E4" s="88"/>
      <c r="F4" s="88"/>
      <c r="G4" s="86"/>
      <c r="H4" s="89" t="s">
        <v>52</v>
      </c>
      <c r="I4" s="90"/>
      <c r="J4" s="89" t="s">
        <v>53</v>
      </c>
      <c r="K4" s="90"/>
      <c r="L4" s="89" t="s">
        <v>54</v>
      </c>
      <c r="M4" s="90"/>
      <c r="N4" s="90" t="s">
        <v>55</v>
      </c>
      <c r="O4" s="90" t="s">
        <v>56</v>
      </c>
      <c r="P4" s="91" t="s">
        <v>57</v>
      </c>
      <c r="Q4" s="89" t="s">
        <v>58</v>
      </c>
      <c r="R4" s="90" t="s">
        <v>56</v>
      </c>
      <c r="S4" s="92" t="s">
        <v>59</v>
      </c>
      <c r="T4" s="93"/>
      <c r="U4" s="94"/>
      <c r="V4" s="91" t="s">
        <v>60</v>
      </c>
      <c r="W4" s="91" t="s">
        <v>61</v>
      </c>
      <c r="X4" s="87"/>
      <c r="Y4" s="88"/>
      <c r="Z4" s="77"/>
      <c r="AA4" s="77"/>
      <c r="AB4" s="77"/>
      <c r="AC4" s="77"/>
      <c r="AD4" s="77"/>
      <c r="AE4" s="77"/>
      <c r="AF4" s="85"/>
    </row>
    <row r="5">
      <c r="A5" s="77"/>
      <c r="B5" s="95">
        <v>1.0</v>
      </c>
      <c r="C5" s="96" t="s">
        <v>62</v>
      </c>
      <c r="D5" s="97" t="s">
        <v>16</v>
      </c>
      <c r="E5" s="98" t="s">
        <v>16</v>
      </c>
      <c r="F5" s="96" t="s">
        <v>16</v>
      </c>
      <c r="G5" s="98" t="s">
        <v>16</v>
      </c>
      <c r="H5" s="99" t="s">
        <v>62</v>
      </c>
      <c r="I5" s="100">
        <f>VLOOKUP(H5,Metadados!$B$3:$C$7,2,0)</f>
        <v>0</v>
      </c>
      <c r="J5" s="101" t="s">
        <v>62</v>
      </c>
      <c r="K5" s="100">
        <f>VLOOKUP(J5,Metadados!$B$11:$C$13,2,0)</f>
        <v>0</v>
      </c>
      <c r="L5" s="102" t="s">
        <v>62</v>
      </c>
      <c r="M5" s="103">
        <f>VLOOKUP(L5,Metadados!$B$17:$C$21,2,0)</f>
        <v>0</v>
      </c>
      <c r="N5" s="104">
        <f t="shared" ref="N5:N34" si="1">ROUND(AVERAGE(I5,K5,M5),0)</f>
        <v>0</v>
      </c>
      <c r="O5" s="105" t="str">
        <f>IF(N5&gt;0,IF(N5&lt;=Metadados!$J$4,Metadados!$F$4,IF(N5&lt;=Metadados!$J$5,Metadados!$F$5,IF(N5&lt;=Metadados!$J$6,Metadados!$F$6,Metadados!$F$7))),"Preencher colunas ao lado para definir impacto")</f>
        <v>Preencher colunas ao lado para definir impacto</v>
      </c>
      <c r="P5" s="106" t="str">
        <f>IFERROR(VLOOKUP(O5,Metadados!$F$4:$J$7,3,),"Favor preencher colunas para definir impacto")</f>
        <v>Favor preencher colunas para definir impacto</v>
      </c>
      <c r="Q5" s="101" t="s">
        <v>62</v>
      </c>
      <c r="R5" s="107" t="str">
        <f>IF(Q5&lt;&gt;"Selecionar",VLOOKUP(Q5,Metadados!$B$25:$F$29,5,0),"Preencher colunas para preencher probabilidade")</f>
        <v>Preencher colunas para preencher probabilidade</v>
      </c>
      <c r="S5" s="108" t="str">
        <f>IFERROR(VLOOKUP(R5,Metadados!$F$26:$G$29,2,FALSE),"Favor preencher colunas para definir probabilidade")</f>
        <v>Favor preencher colunas para definir probabilidade</v>
      </c>
      <c r="T5" s="109" t="str">
        <f>IF(R5&lt;&gt;"",N5*VLOOKUP(R5,Metadados!$F$26:$G$29,2,0),"Preencher")</f>
        <v>#N/A</v>
      </c>
      <c r="U5" s="110" t="str">
        <f>IF(T5&lt;&gt;"",IF(T5&lt;=Metadados!$N$6,Metadados!$M$6,IF(T5&lt;=Metadados!$N$8,Metadados!$M$8,IF(T5&lt;=Metadados!$N$10,Metadados!$M$10,Metadados!$M$12))),"")</f>
        <v>#N/A</v>
      </c>
      <c r="V5" s="108" t="str">
        <f t="shared" ref="V5:V34" si="2">"R"&amp;B5&amp;" - "&amp;G5&amp;CHAR(10)&amp;""</f>
        <v>R1 - &lt;&lt;preencher&gt;&gt;
</v>
      </c>
      <c r="W5" s="106" t="str">
        <f t="shared" ref="W5:W34" si="3">P5&amp;S5</f>
        <v>Favor preencher colunas para definir impactoFavor preencher colunas para definir probabilidade</v>
      </c>
      <c r="X5" s="101" t="s">
        <v>62</v>
      </c>
      <c r="Y5" s="111" t="s">
        <v>63</v>
      </c>
      <c r="Z5" s="77"/>
      <c r="AA5" s="77"/>
      <c r="AB5" s="77"/>
      <c r="AC5" s="77"/>
      <c r="AD5" s="77"/>
      <c r="AE5" s="77"/>
      <c r="AF5" s="77"/>
    </row>
    <row r="6">
      <c r="A6" s="77"/>
      <c r="B6" s="112">
        <v>2.0</v>
      </c>
      <c r="C6" s="96" t="s">
        <v>62</v>
      </c>
      <c r="D6" s="97" t="s">
        <v>16</v>
      </c>
      <c r="E6" s="98" t="s">
        <v>16</v>
      </c>
      <c r="F6" s="96" t="s">
        <v>16</v>
      </c>
      <c r="G6" s="98" t="s">
        <v>16</v>
      </c>
      <c r="H6" s="99" t="s">
        <v>62</v>
      </c>
      <c r="I6" s="100">
        <f>VLOOKUP(H6,Metadados!$B$3:$C$7,2,0)</f>
        <v>0</v>
      </c>
      <c r="J6" s="101" t="s">
        <v>62</v>
      </c>
      <c r="K6" s="100">
        <f>VLOOKUP(J6,Metadados!$B$11:$C$13,2,0)</f>
        <v>0</v>
      </c>
      <c r="L6" s="102" t="s">
        <v>62</v>
      </c>
      <c r="M6" s="113">
        <f>VLOOKUP(L6,Metadados!$B$17:$C$21,2,0)</f>
        <v>0</v>
      </c>
      <c r="N6" s="100">
        <f t="shared" si="1"/>
        <v>0</v>
      </c>
      <c r="O6" s="114" t="str">
        <f>IF(N6&gt;0,IF(N6&lt;=Metadados!$J$4,Metadados!$F$4,IF(N6&lt;=Metadados!$J$5,Metadados!$F$5,IF(N6&lt;=Metadados!$J$6,Metadados!$F$6,Metadados!$F$7))),"Preencher colunas ao lado para definir impacto")</f>
        <v>Preencher colunas ao lado para definir impacto</v>
      </c>
      <c r="P6" s="115" t="str">
        <f>IFERROR(VLOOKUP(O6,Metadados!$F$4:$J$7,3,),"Favor preencher colunas para definir impacto")</f>
        <v>Favor preencher colunas para definir impacto</v>
      </c>
      <c r="Q6" s="101" t="s">
        <v>62</v>
      </c>
      <c r="R6" s="107" t="str">
        <f>IF(Q6&lt;&gt;"Selecionar",VLOOKUP(Q6,Metadados!$B$25:$F$29,5,0),"Preencher colunas para preencher probabilidade")</f>
        <v>Preencher colunas para preencher probabilidade</v>
      </c>
      <c r="S6" s="116" t="str">
        <f>IFERROR(VLOOKUP(R6,Metadados!$F$26:$G$29,2,FALSE),"Favor preencher colunas para definir probabilidade")</f>
        <v>Favor preencher colunas para definir probabilidade</v>
      </c>
      <c r="T6" s="117" t="str">
        <f>IF(R6&lt;&gt;"",N6*VLOOKUP(R6,Metadados!$F$26:$G$29,2,0),"")</f>
        <v>#N/A</v>
      </c>
      <c r="U6" s="118" t="str">
        <f>IF(T6&lt;&gt;"",IF(T6&lt;=Metadados!$N$6,Metadados!$M$6,IF(T6&lt;=Metadados!$N$8,Metadados!$M$8,IF(T6&lt;=Metadados!$N$10,Metadados!$M$10,Metadados!$M$12))),"")</f>
        <v>#N/A</v>
      </c>
      <c r="V6" s="119" t="str">
        <f t="shared" si="2"/>
        <v>R2 - &lt;&lt;preencher&gt;&gt;
</v>
      </c>
      <c r="W6" s="115" t="str">
        <f t="shared" si="3"/>
        <v>Favor preencher colunas para definir impactoFavor preencher colunas para definir probabilidade</v>
      </c>
      <c r="X6" s="101" t="s">
        <v>62</v>
      </c>
      <c r="Y6" s="111" t="s">
        <v>64</v>
      </c>
      <c r="Z6" s="77"/>
      <c r="AA6" s="77"/>
      <c r="AB6" s="77"/>
      <c r="AC6" s="77"/>
      <c r="AD6" s="77"/>
      <c r="AE6" s="77"/>
      <c r="AF6" s="77"/>
    </row>
    <row r="7">
      <c r="A7" s="77"/>
      <c r="B7" s="112">
        <v>3.0</v>
      </c>
      <c r="C7" s="96" t="s">
        <v>62</v>
      </c>
      <c r="D7" s="97" t="s">
        <v>16</v>
      </c>
      <c r="E7" s="98" t="s">
        <v>16</v>
      </c>
      <c r="F7" s="96" t="s">
        <v>16</v>
      </c>
      <c r="G7" s="98" t="s">
        <v>16</v>
      </c>
      <c r="H7" s="99" t="s">
        <v>62</v>
      </c>
      <c r="I7" s="100">
        <f>VLOOKUP(H7,Metadados!$B$3:$C$7,2,0)</f>
        <v>0</v>
      </c>
      <c r="J7" s="101" t="s">
        <v>62</v>
      </c>
      <c r="K7" s="100">
        <f>VLOOKUP(J7,Metadados!$B$11:$C$13,2,0)</f>
        <v>0</v>
      </c>
      <c r="L7" s="102" t="s">
        <v>62</v>
      </c>
      <c r="M7" s="113">
        <f>VLOOKUP(L7,Metadados!$B$17:$C$21,2,0)</f>
        <v>0</v>
      </c>
      <c r="N7" s="100">
        <f t="shared" si="1"/>
        <v>0</v>
      </c>
      <c r="O7" s="114" t="str">
        <f>IF(N7&gt;0,IF(N7&lt;=Metadados!$J$4,Metadados!$F$4,IF(N7&lt;=Metadados!$J$5,Metadados!$F$5,IF(N7&lt;=Metadados!$J$6,Metadados!$F$6,Metadados!$F$7))),"Preencher colunas ao lado para definir impacto")</f>
        <v>Preencher colunas ao lado para definir impacto</v>
      </c>
      <c r="P7" s="115" t="str">
        <f>IFERROR(VLOOKUP(O7,Metadados!$F$4:$J$7,3,),"Favor preencher colunas para definir impacto")</f>
        <v>Favor preencher colunas para definir impacto</v>
      </c>
      <c r="Q7" s="101" t="s">
        <v>62</v>
      </c>
      <c r="R7" s="107" t="str">
        <f>IF(Q7&lt;&gt;"Selecionar",VLOOKUP(Q7,Metadados!$B$25:$F$29,5,0),"Preencher colunas para preencher probabilidade")</f>
        <v>Preencher colunas para preencher probabilidade</v>
      </c>
      <c r="S7" s="116" t="str">
        <f>IFERROR(VLOOKUP(R7,Metadados!$F$26:$G$29,2,FALSE),"Favor preencher colunas para definir probabilidade")</f>
        <v>Favor preencher colunas para definir probabilidade</v>
      </c>
      <c r="T7" s="117" t="str">
        <f>IF(R7&lt;&gt;"",N7*VLOOKUP(R7,Metadados!$F$26:$G$29,2,0),"")</f>
        <v>#N/A</v>
      </c>
      <c r="U7" s="118" t="str">
        <f>IF(T7&lt;&gt;"",IF(T7&lt;=Metadados!$N$6,Metadados!$M$6,IF(T7&lt;=Metadados!$N$8,Metadados!$M$8,IF(T7&lt;=Metadados!$N$10,Metadados!$M$10,Metadados!$M$12))),"")</f>
        <v>#N/A</v>
      </c>
      <c r="V7" s="119" t="str">
        <f t="shared" si="2"/>
        <v>R3 - &lt;&lt;preencher&gt;&gt;
</v>
      </c>
      <c r="W7" s="115" t="str">
        <f t="shared" si="3"/>
        <v>Favor preencher colunas para definir impactoFavor preencher colunas para definir probabilidade</v>
      </c>
      <c r="X7" s="101" t="s">
        <v>62</v>
      </c>
      <c r="Y7" s="120" t="s">
        <v>16</v>
      </c>
      <c r="Z7" s="77"/>
      <c r="AA7" s="77"/>
      <c r="AB7" s="77"/>
      <c r="AC7" s="77"/>
      <c r="AD7" s="77"/>
      <c r="AE7" s="77"/>
      <c r="AF7" s="77"/>
    </row>
    <row r="8">
      <c r="A8" s="77"/>
      <c r="B8" s="112">
        <v>4.0</v>
      </c>
      <c r="C8" s="96" t="s">
        <v>62</v>
      </c>
      <c r="D8" s="97" t="s">
        <v>16</v>
      </c>
      <c r="E8" s="98" t="s">
        <v>16</v>
      </c>
      <c r="F8" s="96" t="s">
        <v>16</v>
      </c>
      <c r="G8" s="98" t="s">
        <v>16</v>
      </c>
      <c r="H8" s="99" t="s">
        <v>62</v>
      </c>
      <c r="I8" s="100">
        <f>VLOOKUP(H8,Metadados!$B$3:$C$7,2,0)</f>
        <v>0</v>
      </c>
      <c r="J8" s="101" t="s">
        <v>62</v>
      </c>
      <c r="K8" s="100">
        <f>VLOOKUP(J8,Metadados!$B$11:$C$13,2,0)</f>
        <v>0</v>
      </c>
      <c r="L8" s="102" t="s">
        <v>62</v>
      </c>
      <c r="M8" s="113">
        <f>VLOOKUP(L8,Metadados!$B$17:$C$21,2,0)</f>
        <v>0</v>
      </c>
      <c r="N8" s="100">
        <f t="shared" si="1"/>
        <v>0</v>
      </c>
      <c r="O8" s="114" t="str">
        <f>IF(N8&gt;0,IF(N8&lt;=Metadados!$J$4,Metadados!$F$4,IF(N8&lt;=Metadados!$J$5,Metadados!$F$5,IF(N8&lt;=Metadados!$J$6,Metadados!$F$6,Metadados!$F$7))),"Preencher colunas ao lado para definir impacto")</f>
        <v>Preencher colunas ao lado para definir impacto</v>
      </c>
      <c r="P8" s="115" t="str">
        <f>IFERROR(VLOOKUP(O8,Metadados!$F$4:$J$7,3,),"Favor preencher colunas para definir impacto")</f>
        <v>Favor preencher colunas para definir impacto</v>
      </c>
      <c r="Q8" s="101" t="s">
        <v>62</v>
      </c>
      <c r="R8" s="107" t="str">
        <f>IF(Q8&lt;&gt;"Selecionar",VLOOKUP(Q8,Metadados!$B$25:$F$29,5,0),"Preencher colunas para preencher probabilidade")</f>
        <v>Preencher colunas para preencher probabilidade</v>
      </c>
      <c r="S8" s="116" t="str">
        <f>IFERROR(VLOOKUP(R8,Metadados!$F$26:$G$29,2,FALSE),"Favor preencher colunas para definir probabilidade")</f>
        <v>Favor preencher colunas para definir probabilidade</v>
      </c>
      <c r="T8" s="117" t="str">
        <f>IF(R8&lt;&gt;"",N8*VLOOKUP(R8,Metadados!$F$26:$G$29,2,0),"")</f>
        <v>#N/A</v>
      </c>
      <c r="U8" s="118" t="str">
        <f>IF(T8&lt;&gt;"",IF(T8&lt;=Metadados!$N$6,Metadados!$M$6,IF(T8&lt;=Metadados!$N$8,Metadados!$M$8,IF(T8&lt;=Metadados!$N$10,Metadados!$M$10,Metadados!$M$12))),"")</f>
        <v>#N/A</v>
      </c>
      <c r="V8" s="119" t="str">
        <f t="shared" si="2"/>
        <v>R4 - &lt;&lt;preencher&gt;&gt;
</v>
      </c>
      <c r="W8" s="115" t="str">
        <f t="shared" si="3"/>
        <v>Favor preencher colunas para definir impactoFavor preencher colunas para definir probabilidade</v>
      </c>
      <c r="X8" s="101" t="s">
        <v>62</v>
      </c>
      <c r="Y8" s="120" t="s">
        <v>16</v>
      </c>
      <c r="Z8" s="77"/>
      <c r="AA8" s="77"/>
      <c r="AB8" s="77"/>
      <c r="AC8" s="77"/>
      <c r="AD8" s="77"/>
      <c r="AE8" s="77"/>
      <c r="AF8" s="77"/>
    </row>
    <row r="9">
      <c r="A9" s="77"/>
      <c r="B9" s="112">
        <v>5.0</v>
      </c>
      <c r="C9" s="96" t="s">
        <v>62</v>
      </c>
      <c r="D9" s="97" t="s">
        <v>16</v>
      </c>
      <c r="E9" s="98" t="s">
        <v>16</v>
      </c>
      <c r="F9" s="96" t="s">
        <v>16</v>
      </c>
      <c r="G9" s="98" t="s">
        <v>16</v>
      </c>
      <c r="H9" s="99" t="s">
        <v>62</v>
      </c>
      <c r="I9" s="100">
        <f>VLOOKUP(H9,Metadados!$B$3:$C$7,2,0)</f>
        <v>0</v>
      </c>
      <c r="J9" s="101" t="s">
        <v>62</v>
      </c>
      <c r="K9" s="100">
        <f>VLOOKUP(J9,Metadados!$B$11:$C$13,2,0)</f>
        <v>0</v>
      </c>
      <c r="L9" s="102" t="s">
        <v>62</v>
      </c>
      <c r="M9" s="113">
        <f>VLOOKUP(L9,Metadados!$B$17:$C$21,2,0)</f>
        <v>0</v>
      </c>
      <c r="N9" s="100">
        <f t="shared" si="1"/>
        <v>0</v>
      </c>
      <c r="O9" s="114" t="str">
        <f>IF(N9&gt;0,IF(N9&lt;=Metadados!$J$4,Metadados!$F$4,IF(N9&lt;=Metadados!$J$5,Metadados!$F$5,IF(N9&lt;=Metadados!$J$6,Metadados!$F$6,Metadados!$F$7))),"Preencher colunas ao lado para definir impacto")</f>
        <v>Preencher colunas ao lado para definir impacto</v>
      </c>
      <c r="P9" s="115" t="str">
        <f>IFERROR(VLOOKUP(O9,Metadados!$F$4:$J$7,3,),"Favor preencher colunas para definir impacto")</f>
        <v>Favor preencher colunas para definir impacto</v>
      </c>
      <c r="Q9" s="101" t="s">
        <v>62</v>
      </c>
      <c r="R9" s="107" t="str">
        <f>IF(Q9&lt;&gt;"Selecionar",VLOOKUP(Q9,Metadados!$B$25:$F$29,5,0),"Preencher colunas para preencher probabilidade")</f>
        <v>Preencher colunas para preencher probabilidade</v>
      </c>
      <c r="S9" s="116" t="str">
        <f>IFERROR(VLOOKUP(R9,Metadados!$F$26:$G$29,2,FALSE),"Favor preencher colunas para definir probabilidade")</f>
        <v>Favor preencher colunas para definir probabilidade</v>
      </c>
      <c r="T9" s="117" t="str">
        <f>IF(R9&lt;&gt;"",N9*VLOOKUP(R9,Metadados!$F$26:$G$29,2,0),"")</f>
        <v>#N/A</v>
      </c>
      <c r="U9" s="118" t="str">
        <f>IF(T9&lt;&gt;"",IF(T9&lt;=Metadados!$N$6,Metadados!$M$6,IF(T9&lt;=Metadados!$N$8,Metadados!$M$8,IF(T9&lt;=Metadados!$N$10,Metadados!$M$10,Metadados!$M$12))),"")</f>
        <v>#N/A</v>
      </c>
      <c r="V9" s="119" t="str">
        <f t="shared" si="2"/>
        <v>R5 - &lt;&lt;preencher&gt;&gt;
</v>
      </c>
      <c r="W9" s="115" t="str">
        <f t="shared" si="3"/>
        <v>Favor preencher colunas para definir impactoFavor preencher colunas para definir probabilidade</v>
      </c>
      <c r="X9" s="101" t="s">
        <v>62</v>
      </c>
      <c r="Y9" s="120" t="s">
        <v>16</v>
      </c>
      <c r="Z9" s="77"/>
      <c r="AA9" s="77"/>
      <c r="AB9" s="77"/>
      <c r="AC9" s="77"/>
      <c r="AD9" s="77"/>
      <c r="AE9" s="77"/>
      <c r="AF9" s="77"/>
    </row>
    <row r="10">
      <c r="A10" s="77"/>
      <c r="B10" s="112">
        <v>6.0</v>
      </c>
      <c r="C10" s="96" t="s">
        <v>62</v>
      </c>
      <c r="D10" s="97" t="s">
        <v>16</v>
      </c>
      <c r="E10" s="98" t="s">
        <v>16</v>
      </c>
      <c r="F10" s="96" t="s">
        <v>16</v>
      </c>
      <c r="G10" s="98" t="s">
        <v>16</v>
      </c>
      <c r="H10" s="99" t="s">
        <v>62</v>
      </c>
      <c r="I10" s="100">
        <f>VLOOKUP(H10,Metadados!$B$3:$C$7,2,0)</f>
        <v>0</v>
      </c>
      <c r="J10" s="101" t="s">
        <v>62</v>
      </c>
      <c r="K10" s="100">
        <f>VLOOKUP(J10,Metadados!$B$11:$C$13,2,0)</f>
        <v>0</v>
      </c>
      <c r="L10" s="102" t="s">
        <v>62</v>
      </c>
      <c r="M10" s="113">
        <f>VLOOKUP(L10,Metadados!$B$17:$C$21,2,0)</f>
        <v>0</v>
      </c>
      <c r="N10" s="100">
        <f t="shared" si="1"/>
        <v>0</v>
      </c>
      <c r="O10" s="114" t="str">
        <f>IF(N10&gt;0,IF(N10&lt;=Metadados!$J$4,Metadados!$F$4,IF(N10&lt;=Metadados!$J$5,Metadados!$F$5,IF(N10&lt;=Metadados!$J$6,Metadados!$F$6,Metadados!$F$7))),"Preencher colunas ao lado para definir impacto")</f>
        <v>Preencher colunas ao lado para definir impacto</v>
      </c>
      <c r="P10" s="115" t="str">
        <f>IFERROR(VLOOKUP(O10,Metadados!$F$4:$J$7,3,),"Favor preencher colunas para definir impacto")</f>
        <v>Favor preencher colunas para definir impacto</v>
      </c>
      <c r="Q10" s="101" t="s">
        <v>62</v>
      </c>
      <c r="R10" s="107" t="str">
        <f>IF(Q10&lt;&gt;"Selecionar",VLOOKUP(Q10,Metadados!$B$25:$F$29,5,0),"Preencher colunas para preencher probabilidade")</f>
        <v>Preencher colunas para preencher probabilidade</v>
      </c>
      <c r="S10" s="116" t="str">
        <f>IFERROR(VLOOKUP(R10,Metadados!$F$26:$G$29,2,FALSE),"Favor preencher colunas para definir probabilidade")</f>
        <v>Favor preencher colunas para definir probabilidade</v>
      </c>
      <c r="T10" s="117" t="str">
        <f>IF(R10&lt;&gt;"",N10*VLOOKUP(R10,Metadados!$F$26:$G$29,2,0),"")</f>
        <v>#N/A</v>
      </c>
      <c r="U10" s="118" t="str">
        <f>IF(T10&lt;&gt;"",IF(T10&lt;=Metadados!$N$6,Metadados!$M$6,IF(T10&lt;=Metadados!$N$8,Metadados!$M$8,IF(T10&lt;=Metadados!$N$10,Metadados!$M$10,Metadados!$M$12))),"")</f>
        <v>#N/A</v>
      </c>
      <c r="V10" s="119" t="str">
        <f t="shared" si="2"/>
        <v>R6 - &lt;&lt;preencher&gt;&gt;
</v>
      </c>
      <c r="W10" s="115" t="str">
        <f t="shared" si="3"/>
        <v>Favor preencher colunas para definir impactoFavor preencher colunas para definir probabilidade</v>
      </c>
      <c r="X10" s="101" t="s">
        <v>62</v>
      </c>
      <c r="Y10" s="120" t="s">
        <v>16</v>
      </c>
      <c r="Z10" s="77"/>
      <c r="AA10" s="77"/>
      <c r="AB10" s="77"/>
      <c r="AC10" s="77"/>
      <c r="AD10" s="77"/>
      <c r="AE10" s="77"/>
      <c r="AF10" s="77"/>
    </row>
    <row r="11">
      <c r="A11" s="77"/>
      <c r="B11" s="112">
        <v>7.0</v>
      </c>
      <c r="C11" s="96" t="s">
        <v>62</v>
      </c>
      <c r="D11" s="97" t="s">
        <v>16</v>
      </c>
      <c r="E11" s="98" t="s">
        <v>16</v>
      </c>
      <c r="F11" s="96" t="s">
        <v>16</v>
      </c>
      <c r="G11" s="98" t="s">
        <v>16</v>
      </c>
      <c r="H11" s="99" t="s">
        <v>62</v>
      </c>
      <c r="I11" s="100">
        <f>VLOOKUP(H11,Metadados!$B$3:$C$7,2,0)</f>
        <v>0</v>
      </c>
      <c r="J11" s="101" t="s">
        <v>62</v>
      </c>
      <c r="K11" s="100">
        <f>VLOOKUP(J11,Metadados!$B$11:$C$13,2,0)</f>
        <v>0</v>
      </c>
      <c r="L11" s="102" t="s">
        <v>62</v>
      </c>
      <c r="M11" s="113">
        <f>VLOOKUP(L11,Metadados!$B$17:$C$21,2,0)</f>
        <v>0</v>
      </c>
      <c r="N11" s="100">
        <f t="shared" si="1"/>
        <v>0</v>
      </c>
      <c r="O11" s="114" t="str">
        <f>IF(N11&gt;0,IF(N11&lt;=Metadados!$J$4,Metadados!$F$4,IF(N11&lt;=Metadados!$J$5,Metadados!$F$5,IF(N11&lt;=Metadados!$J$6,Metadados!$F$6,Metadados!$F$7))),"Preencher colunas ao lado para definir impacto")</f>
        <v>Preencher colunas ao lado para definir impacto</v>
      </c>
      <c r="P11" s="115" t="str">
        <f>IFERROR(VLOOKUP(O11,Metadados!$F$4:$J$7,3,),"Favor preencher colunas para definir impacto")</f>
        <v>Favor preencher colunas para definir impacto</v>
      </c>
      <c r="Q11" s="101" t="s">
        <v>62</v>
      </c>
      <c r="R11" s="107" t="str">
        <f>IF(Q11&lt;&gt;"Selecionar",VLOOKUP(Q11,Metadados!$B$25:$F$29,5,0),"Preencher colunas para preencher probabilidade")</f>
        <v>Preencher colunas para preencher probabilidade</v>
      </c>
      <c r="S11" s="116" t="str">
        <f>IFERROR(VLOOKUP(R11,Metadados!$F$26:$G$29,2,FALSE),"Favor preencher colunas para definir probabilidade")</f>
        <v>Favor preencher colunas para definir probabilidade</v>
      </c>
      <c r="T11" s="117" t="str">
        <f>IF(R11&lt;&gt;"",N11*VLOOKUP(R11,Metadados!$F$26:$G$29,2,0),"")</f>
        <v>#N/A</v>
      </c>
      <c r="U11" s="118" t="str">
        <f>IF(T11&lt;&gt;"",IF(T11&lt;=Metadados!$N$6,Metadados!$M$6,IF(T11&lt;=Metadados!$N$8,Metadados!$M$8,IF(T11&lt;=Metadados!$N$10,Metadados!$M$10,Metadados!$M$12))),"")</f>
        <v>#N/A</v>
      </c>
      <c r="V11" s="119" t="str">
        <f t="shared" si="2"/>
        <v>R7 - &lt;&lt;preencher&gt;&gt;
</v>
      </c>
      <c r="W11" s="115" t="str">
        <f t="shared" si="3"/>
        <v>Favor preencher colunas para definir impactoFavor preencher colunas para definir probabilidade</v>
      </c>
      <c r="X11" s="101" t="s">
        <v>62</v>
      </c>
      <c r="Y11" s="120" t="s">
        <v>16</v>
      </c>
      <c r="Z11" s="77"/>
      <c r="AA11" s="77"/>
      <c r="AB11" s="77"/>
      <c r="AC11" s="77"/>
      <c r="AD11" s="77"/>
      <c r="AE11" s="77"/>
      <c r="AF11" s="77"/>
    </row>
    <row r="12">
      <c r="A12" s="77"/>
      <c r="B12" s="112">
        <v>8.0</v>
      </c>
      <c r="C12" s="96" t="s">
        <v>62</v>
      </c>
      <c r="D12" s="97" t="s">
        <v>16</v>
      </c>
      <c r="E12" s="98" t="s">
        <v>16</v>
      </c>
      <c r="F12" s="96" t="s">
        <v>16</v>
      </c>
      <c r="G12" s="98" t="s">
        <v>16</v>
      </c>
      <c r="H12" s="99" t="s">
        <v>62</v>
      </c>
      <c r="I12" s="100">
        <f>VLOOKUP(H12,Metadados!$B$3:$C$7,2,0)</f>
        <v>0</v>
      </c>
      <c r="J12" s="101" t="s">
        <v>62</v>
      </c>
      <c r="K12" s="100">
        <f>VLOOKUP(J12,Metadados!$B$11:$C$13,2,0)</f>
        <v>0</v>
      </c>
      <c r="L12" s="102" t="s">
        <v>62</v>
      </c>
      <c r="M12" s="113">
        <f>VLOOKUP(L12,Metadados!$B$17:$C$21,2,0)</f>
        <v>0</v>
      </c>
      <c r="N12" s="100">
        <f t="shared" si="1"/>
        <v>0</v>
      </c>
      <c r="O12" s="114" t="str">
        <f>IF(N12&gt;0,IF(N12&lt;=Metadados!$J$4,Metadados!$F$4,IF(N12&lt;=Metadados!$J$5,Metadados!$F$5,IF(N12&lt;=Metadados!$J$6,Metadados!$F$6,Metadados!$F$7))),"Preencher colunas ao lado para definir impacto")</f>
        <v>Preencher colunas ao lado para definir impacto</v>
      </c>
      <c r="P12" s="115" t="str">
        <f>IFERROR(VLOOKUP(O12,Metadados!$F$4:$J$7,3,),"Favor preencher colunas para definir impacto")</f>
        <v>Favor preencher colunas para definir impacto</v>
      </c>
      <c r="Q12" s="101" t="s">
        <v>62</v>
      </c>
      <c r="R12" s="107" t="str">
        <f>IF(Q12&lt;&gt;"Selecionar",VLOOKUP(Q12,Metadados!$B$25:$F$29,5,0),"Preencher colunas para preencher probabilidade")</f>
        <v>Preencher colunas para preencher probabilidade</v>
      </c>
      <c r="S12" s="116" t="str">
        <f>IFERROR(VLOOKUP(R12,Metadados!$F$26:$G$29,2,FALSE),"Favor preencher colunas para definir probabilidade")</f>
        <v>Favor preencher colunas para definir probabilidade</v>
      </c>
      <c r="T12" s="117" t="str">
        <f>IF(R12&lt;&gt;"",N12*VLOOKUP(R12,Metadados!$F$26:$G$29,2,0),"")</f>
        <v>#N/A</v>
      </c>
      <c r="U12" s="118" t="str">
        <f>IF(T12&lt;&gt;"",IF(T12&lt;=Metadados!$N$6,Metadados!$M$6,IF(T12&lt;=Metadados!$N$8,Metadados!$M$8,IF(T12&lt;=Metadados!$N$10,Metadados!$M$10,Metadados!$M$12))),"")</f>
        <v>#N/A</v>
      </c>
      <c r="V12" s="119" t="str">
        <f t="shared" si="2"/>
        <v>R8 - &lt;&lt;preencher&gt;&gt;
</v>
      </c>
      <c r="W12" s="115" t="str">
        <f t="shared" si="3"/>
        <v>Favor preencher colunas para definir impactoFavor preencher colunas para definir probabilidade</v>
      </c>
      <c r="X12" s="101" t="s">
        <v>62</v>
      </c>
      <c r="Y12" s="120" t="s">
        <v>16</v>
      </c>
      <c r="Z12" s="77"/>
      <c r="AA12" s="77"/>
      <c r="AB12" s="77"/>
      <c r="AC12" s="77"/>
      <c r="AD12" s="77"/>
      <c r="AE12" s="77"/>
      <c r="AF12" s="77"/>
    </row>
    <row r="13">
      <c r="A13" s="77"/>
      <c r="B13" s="112">
        <v>9.0</v>
      </c>
      <c r="C13" s="96" t="s">
        <v>62</v>
      </c>
      <c r="D13" s="97" t="s">
        <v>16</v>
      </c>
      <c r="E13" s="98" t="s">
        <v>16</v>
      </c>
      <c r="F13" s="96" t="s">
        <v>16</v>
      </c>
      <c r="G13" s="98" t="s">
        <v>16</v>
      </c>
      <c r="H13" s="99" t="s">
        <v>62</v>
      </c>
      <c r="I13" s="100">
        <f>VLOOKUP(H13,Metadados!$B$3:$C$7,2,0)</f>
        <v>0</v>
      </c>
      <c r="J13" s="101" t="s">
        <v>62</v>
      </c>
      <c r="K13" s="100">
        <f>VLOOKUP(J13,Metadados!$B$11:$C$13,2,0)</f>
        <v>0</v>
      </c>
      <c r="L13" s="102" t="s">
        <v>62</v>
      </c>
      <c r="M13" s="113">
        <f>VLOOKUP(L13,Metadados!$B$17:$C$21,2,0)</f>
        <v>0</v>
      </c>
      <c r="N13" s="100">
        <f t="shared" si="1"/>
        <v>0</v>
      </c>
      <c r="O13" s="114" t="str">
        <f>IF(N13&gt;0,IF(N13&lt;=Metadados!$J$4,Metadados!$F$4,IF(N13&lt;=Metadados!$J$5,Metadados!$F$5,IF(N13&lt;=Metadados!$J$6,Metadados!$F$6,Metadados!$F$7))),"Preencher colunas ao lado para definir impacto")</f>
        <v>Preencher colunas ao lado para definir impacto</v>
      </c>
      <c r="P13" s="115" t="str">
        <f>IFERROR(VLOOKUP(O13,Metadados!$F$4:$J$7,3,),"Favor preencher colunas para definir impacto")</f>
        <v>Favor preencher colunas para definir impacto</v>
      </c>
      <c r="Q13" s="101" t="s">
        <v>62</v>
      </c>
      <c r="R13" s="107" t="str">
        <f>IF(Q13&lt;&gt;"Selecionar",VLOOKUP(Q13,Metadados!$B$25:$F$29,5,0),"Preencher colunas para preencher probabilidade")</f>
        <v>Preencher colunas para preencher probabilidade</v>
      </c>
      <c r="S13" s="116" t="str">
        <f>IFERROR(VLOOKUP(R13,Metadados!$F$26:$G$29,2,FALSE),"Favor preencher colunas para definir probabilidade")</f>
        <v>Favor preencher colunas para definir probabilidade</v>
      </c>
      <c r="T13" s="117" t="str">
        <f>IF(R13&lt;&gt;"",N13*VLOOKUP(R13,Metadados!$F$26:$G$29,2,0),"")</f>
        <v>#N/A</v>
      </c>
      <c r="U13" s="118" t="str">
        <f>IF(T13&lt;&gt;"",IF(T13&lt;=Metadados!$N$6,Metadados!$M$6,IF(T13&lt;=Metadados!$N$8,Metadados!$M$8,IF(T13&lt;=Metadados!$N$10,Metadados!$M$10,Metadados!$M$12))),"")</f>
        <v>#N/A</v>
      </c>
      <c r="V13" s="119" t="str">
        <f t="shared" si="2"/>
        <v>R9 - &lt;&lt;preencher&gt;&gt;
</v>
      </c>
      <c r="W13" s="115" t="str">
        <f t="shared" si="3"/>
        <v>Favor preencher colunas para definir impactoFavor preencher colunas para definir probabilidade</v>
      </c>
      <c r="X13" s="101" t="s">
        <v>62</v>
      </c>
      <c r="Y13" s="120" t="s">
        <v>16</v>
      </c>
      <c r="Z13" s="77"/>
      <c r="AA13" s="77"/>
      <c r="AB13" s="77"/>
      <c r="AC13" s="77"/>
      <c r="AD13" s="77"/>
      <c r="AE13" s="77"/>
      <c r="AF13" s="77"/>
    </row>
    <row r="14">
      <c r="A14" s="77"/>
      <c r="B14" s="112">
        <v>10.0</v>
      </c>
      <c r="C14" s="96" t="s">
        <v>62</v>
      </c>
      <c r="D14" s="97" t="s">
        <v>16</v>
      </c>
      <c r="E14" s="98" t="s">
        <v>16</v>
      </c>
      <c r="F14" s="96" t="s">
        <v>16</v>
      </c>
      <c r="G14" s="98" t="s">
        <v>16</v>
      </c>
      <c r="H14" s="99" t="s">
        <v>62</v>
      </c>
      <c r="I14" s="100">
        <f>VLOOKUP(H14,Metadados!$B$3:$C$7,2,0)</f>
        <v>0</v>
      </c>
      <c r="J14" s="101" t="s">
        <v>62</v>
      </c>
      <c r="K14" s="100">
        <f>VLOOKUP(J14,Metadados!$B$11:$C$13,2,0)</f>
        <v>0</v>
      </c>
      <c r="L14" s="102" t="s">
        <v>62</v>
      </c>
      <c r="M14" s="113">
        <f>VLOOKUP(L14,Metadados!$B$17:$C$21,2,0)</f>
        <v>0</v>
      </c>
      <c r="N14" s="100">
        <f t="shared" si="1"/>
        <v>0</v>
      </c>
      <c r="O14" s="114" t="str">
        <f>IF(N14&gt;0,IF(N14&lt;=Metadados!$J$4,Metadados!$F$4,IF(N14&lt;=Metadados!$J$5,Metadados!$F$5,IF(N14&lt;=Metadados!$J$6,Metadados!$F$6,Metadados!$F$7))),"Preencher colunas ao lado para definir impacto")</f>
        <v>Preencher colunas ao lado para definir impacto</v>
      </c>
      <c r="P14" s="115" t="str">
        <f>IFERROR(VLOOKUP(O14,Metadados!$F$4:$J$7,3,),"Favor preencher colunas para definir impacto")</f>
        <v>Favor preencher colunas para definir impacto</v>
      </c>
      <c r="Q14" s="101" t="s">
        <v>62</v>
      </c>
      <c r="R14" s="107" t="str">
        <f>IF(Q14&lt;&gt;"Selecionar",VLOOKUP(Q14,Metadados!$B$25:$F$29,5,0),"Preencher colunas para preencher probabilidade")</f>
        <v>Preencher colunas para preencher probabilidade</v>
      </c>
      <c r="S14" s="116" t="str">
        <f>IFERROR(VLOOKUP(R14,Metadados!$F$26:$G$29,2,FALSE),"Favor preencher colunas para definir probabilidade")</f>
        <v>Favor preencher colunas para definir probabilidade</v>
      </c>
      <c r="T14" s="117" t="str">
        <f>IF(R14&lt;&gt;"",N14*VLOOKUP(R14,Metadados!$F$26:$G$29,2,0),"")</f>
        <v>#N/A</v>
      </c>
      <c r="U14" s="118" t="str">
        <f>IF(T14&lt;&gt;"",IF(T14&lt;=Metadados!$N$6,Metadados!$M$6,IF(T14&lt;=Metadados!$N$8,Metadados!$M$8,IF(T14&lt;=Metadados!$N$10,Metadados!$M$10,Metadados!$M$12))),"")</f>
        <v>#N/A</v>
      </c>
      <c r="V14" s="119" t="str">
        <f t="shared" si="2"/>
        <v>R10 - &lt;&lt;preencher&gt;&gt;
</v>
      </c>
      <c r="W14" s="115" t="str">
        <f t="shared" si="3"/>
        <v>Favor preencher colunas para definir impactoFavor preencher colunas para definir probabilidade</v>
      </c>
      <c r="X14" s="101" t="s">
        <v>62</v>
      </c>
      <c r="Y14" s="120" t="s">
        <v>16</v>
      </c>
      <c r="Z14" s="77"/>
      <c r="AA14" s="77"/>
      <c r="AB14" s="77"/>
      <c r="AC14" s="77"/>
      <c r="AD14" s="77"/>
      <c r="AE14" s="77"/>
      <c r="AF14" s="77"/>
    </row>
    <row r="15">
      <c r="A15" s="77"/>
      <c r="B15" s="112">
        <v>11.0</v>
      </c>
      <c r="C15" s="96" t="s">
        <v>62</v>
      </c>
      <c r="D15" s="97" t="s">
        <v>16</v>
      </c>
      <c r="E15" s="98" t="s">
        <v>16</v>
      </c>
      <c r="F15" s="96" t="s">
        <v>16</v>
      </c>
      <c r="G15" s="98" t="s">
        <v>16</v>
      </c>
      <c r="H15" s="99" t="s">
        <v>62</v>
      </c>
      <c r="I15" s="100">
        <f>VLOOKUP(H15,Metadados!$B$3:$C$7,2,0)</f>
        <v>0</v>
      </c>
      <c r="J15" s="101" t="s">
        <v>62</v>
      </c>
      <c r="K15" s="100">
        <f>VLOOKUP(J15,Metadados!$B$11:$C$13,2,0)</f>
        <v>0</v>
      </c>
      <c r="L15" s="102" t="s">
        <v>62</v>
      </c>
      <c r="M15" s="113">
        <f>VLOOKUP(L15,Metadados!$B$17:$C$21,2,0)</f>
        <v>0</v>
      </c>
      <c r="N15" s="100">
        <f t="shared" si="1"/>
        <v>0</v>
      </c>
      <c r="O15" s="114" t="str">
        <f>IF(N15&gt;0,IF(N15&lt;=Metadados!$J$4,Metadados!$F$4,IF(N15&lt;=Metadados!$J$5,Metadados!$F$5,IF(N15&lt;=Metadados!$J$6,Metadados!$F$6,Metadados!$F$7))),"Preencher colunas ao lado para definir impacto")</f>
        <v>Preencher colunas ao lado para definir impacto</v>
      </c>
      <c r="P15" s="115" t="str">
        <f>IFERROR(VLOOKUP(O15,Metadados!$F$4:$J$7,3,),"Favor preencher colunas para definir impacto")</f>
        <v>Favor preencher colunas para definir impacto</v>
      </c>
      <c r="Q15" s="101" t="s">
        <v>62</v>
      </c>
      <c r="R15" s="107" t="str">
        <f>IF(Q15&lt;&gt;"Selecionar",VLOOKUP(Q15,Metadados!$B$25:$F$29,5,0),"Preencher colunas para preencher probabilidade")</f>
        <v>Preencher colunas para preencher probabilidade</v>
      </c>
      <c r="S15" s="116" t="str">
        <f>IFERROR(VLOOKUP(R15,Metadados!$F$26:$G$29,2,FALSE),"Favor preencher colunas para definir probabilidade")</f>
        <v>Favor preencher colunas para definir probabilidade</v>
      </c>
      <c r="T15" s="117" t="str">
        <f>IF(R15&lt;&gt;"",N15*VLOOKUP(R15,Metadados!$F$26:$G$29,2,0),"")</f>
        <v>#N/A</v>
      </c>
      <c r="U15" s="118" t="str">
        <f>IF(T15&lt;&gt;"",IF(T15&lt;=Metadados!$N$6,Metadados!$M$6,IF(T15&lt;=Metadados!$N$8,Metadados!$M$8,IF(T15&lt;=Metadados!$N$10,Metadados!$M$10,Metadados!$M$12))),"")</f>
        <v>#N/A</v>
      </c>
      <c r="V15" s="119" t="str">
        <f t="shared" si="2"/>
        <v>R11 - &lt;&lt;preencher&gt;&gt;
</v>
      </c>
      <c r="W15" s="115" t="str">
        <f t="shared" si="3"/>
        <v>Favor preencher colunas para definir impactoFavor preencher colunas para definir probabilidade</v>
      </c>
      <c r="X15" s="101" t="s">
        <v>62</v>
      </c>
      <c r="Y15" s="120" t="s">
        <v>16</v>
      </c>
      <c r="Z15" s="77"/>
      <c r="AA15" s="77"/>
      <c r="AB15" s="77"/>
      <c r="AC15" s="77"/>
      <c r="AD15" s="77"/>
      <c r="AE15" s="77"/>
      <c r="AF15" s="77"/>
    </row>
    <row r="16">
      <c r="A16" s="77"/>
      <c r="B16" s="112">
        <v>12.0</v>
      </c>
      <c r="C16" s="96" t="s">
        <v>62</v>
      </c>
      <c r="D16" s="97" t="s">
        <v>16</v>
      </c>
      <c r="E16" s="98" t="s">
        <v>16</v>
      </c>
      <c r="F16" s="96" t="s">
        <v>16</v>
      </c>
      <c r="G16" s="98" t="s">
        <v>16</v>
      </c>
      <c r="H16" s="99" t="s">
        <v>62</v>
      </c>
      <c r="I16" s="100">
        <f>VLOOKUP(H16,Metadados!$B$3:$C$7,2,0)</f>
        <v>0</v>
      </c>
      <c r="J16" s="101" t="s">
        <v>62</v>
      </c>
      <c r="K16" s="100">
        <f>VLOOKUP(J16,Metadados!$B$11:$C$13,2,0)</f>
        <v>0</v>
      </c>
      <c r="L16" s="102" t="s">
        <v>62</v>
      </c>
      <c r="M16" s="113">
        <f>VLOOKUP(L16,Metadados!$B$17:$C$21,2,0)</f>
        <v>0</v>
      </c>
      <c r="N16" s="100">
        <f t="shared" si="1"/>
        <v>0</v>
      </c>
      <c r="O16" s="114" t="str">
        <f>IF(N16&gt;0,IF(N16&lt;=Metadados!$J$4,Metadados!$F$4,IF(N16&lt;=Metadados!$J$5,Metadados!$F$5,IF(N16&lt;=Metadados!$J$6,Metadados!$F$6,Metadados!$F$7))),"Preencher colunas ao lado para definir impacto")</f>
        <v>Preencher colunas ao lado para definir impacto</v>
      </c>
      <c r="P16" s="115" t="str">
        <f>IFERROR(VLOOKUP(O16,Metadados!$F$4:$J$7,3,),"Favor preencher colunas para definir impacto")</f>
        <v>Favor preencher colunas para definir impacto</v>
      </c>
      <c r="Q16" s="101" t="s">
        <v>62</v>
      </c>
      <c r="R16" s="107" t="str">
        <f>IF(Q16&lt;&gt;"Selecionar",VLOOKUP(Q16,Metadados!$B$25:$F$29,5,0),"Preencher colunas para preencher probabilidade")</f>
        <v>Preencher colunas para preencher probabilidade</v>
      </c>
      <c r="S16" s="116" t="str">
        <f>IFERROR(VLOOKUP(R16,Metadados!$F$26:$G$29,2,FALSE),"Favor preencher colunas para definir probabilidade")</f>
        <v>Favor preencher colunas para definir probabilidade</v>
      </c>
      <c r="T16" s="117" t="str">
        <f>IF(R16&lt;&gt;"",N16*VLOOKUP(R16,Metadados!$F$26:$G$29,2,0),"")</f>
        <v>#N/A</v>
      </c>
      <c r="U16" s="118" t="str">
        <f>IF(T16&lt;&gt;"",IF(T16&lt;=Metadados!$N$6,Metadados!$M$6,IF(T16&lt;=Metadados!$N$8,Metadados!$M$8,IF(T16&lt;=Metadados!$N$10,Metadados!$M$10,Metadados!$M$12))),"")</f>
        <v>#N/A</v>
      </c>
      <c r="V16" s="119" t="str">
        <f t="shared" si="2"/>
        <v>R12 - &lt;&lt;preencher&gt;&gt;
</v>
      </c>
      <c r="W16" s="115" t="str">
        <f t="shared" si="3"/>
        <v>Favor preencher colunas para definir impactoFavor preencher colunas para definir probabilidade</v>
      </c>
      <c r="X16" s="101" t="s">
        <v>62</v>
      </c>
      <c r="Y16" s="120" t="s">
        <v>16</v>
      </c>
      <c r="Z16" s="77"/>
      <c r="AA16" s="77"/>
      <c r="AB16" s="77"/>
      <c r="AC16" s="77"/>
      <c r="AD16" s="77"/>
      <c r="AE16" s="77"/>
      <c r="AF16" s="77"/>
    </row>
    <row r="17">
      <c r="A17" s="77"/>
      <c r="B17" s="112">
        <v>13.0</v>
      </c>
      <c r="C17" s="96" t="s">
        <v>62</v>
      </c>
      <c r="D17" s="97" t="s">
        <v>16</v>
      </c>
      <c r="E17" s="98" t="s">
        <v>16</v>
      </c>
      <c r="F17" s="96" t="s">
        <v>16</v>
      </c>
      <c r="G17" s="98" t="s">
        <v>16</v>
      </c>
      <c r="H17" s="99" t="s">
        <v>62</v>
      </c>
      <c r="I17" s="100">
        <f>VLOOKUP(H17,Metadados!$B$3:$C$7,2,0)</f>
        <v>0</v>
      </c>
      <c r="J17" s="101" t="s">
        <v>62</v>
      </c>
      <c r="K17" s="100">
        <f>VLOOKUP(J17,Metadados!$B$11:$C$13,2,0)</f>
        <v>0</v>
      </c>
      <c r="L17" s="102" t="s">
        <v>62</v>
      </c>
      <c r="M17" s="113">
        <f>VLOOKUP(L17,Metadados!$B$17:$C$21,2,0)</f>
        <v>0</v>
      </c>
      <c r="N17" s="100">
        <f t="shared" si="1"/>
        <v>0</v>
      </c>
      <c r="O17" s="114" t="str">
        <f>IF(N17&gt;0,IF(N17&lt;=Metadados!$J$4,Metadados!$F$4,IF(N17&lt;=Metadados!$J$5,Metadados!$F$5,IF(N17&lt;=Metadados!$J$6,Metadados!$F$6,Metadados!$F$7))),"Preencher colunas ao lado para definir impacto")</f>
        <v>Preencher colunas ao lado para definir impacto</v>
      </c>
      <c r="P17" s="115" t="str">
        <f>IFERROR(VLOOKUP(O17,Metadados!$F$4:$J$7,3,),"Favor preencher colunas para definir impacto")</f>
        <v>Favor preencher colunas para definir impacto</v>
      </c>
      <c r="Q17" s="101" t="s">
        <v>62</v>
      </c>
      <c r="R17" s="107" t="str">
        <f>IF(Q17&lt;&gt;"Selecionar",VLOOKUP(Q17,Metadados!$B$25:$F$29,5,0),"Preencher colunas para preencher probabilidade")</f>
        <v>Preencher colunas para preencher probabilidade</v>
      </c>
      <c r="S17" s="116" t="str">
        <f>IFERROR(VLOOKUP(R17,Metadados!$F$26:$G$29,2,FALSE),"Favor preencher colunas para definir probabilidade")</f>
        <v>Favor preencher colunas para definir probabilidade</v>
      </c>
      <c r="T17" s="117" t="str">
        <f>IF(R17&lt;&gt;"",N17*VLOOKUP(R17,Metadados!$F$26:$G$29,2,0),"")</f>
        <v>#N/A</v>
      </c>
      <c r="U17" s="118" t="str">
        <f>IF(T17&lt;&gt;"",IF(T17&lt;=Metadados!$N$6,Metadados!$M$6,IF(T17&lt;=Metadados!$N$8,Metadados!$M$8,IF(T17&lt;=Metadados!$N$10,Metadados!$M$10,Metadados!$M$12))),"")</f>
        <v>#N/A</v>
      </c>
      <c r="V17" s="119" t="str">
        <f t="shared" si="2"/>
        <v>R13 - &lt;&lt;preencher&gt;&gt;
</v>
      </c>
      <c r="W17" s="115" t="str">
        <f t="shared" si="3"/>
        <v>Favor preencher colunas para definir impactoFavor preencher colunas para definir probabilidade</v>
      </c>
      <c r="X17" s="101" t="s">
        <v>62</v>
      </c>
      <c r="Y17" s="120" t="s">
        <v>16</v>
      </c>
      <c r="Z17" s="77"/>
      <c r="AA17" s="77"/>
      <c r="AB17" s="77"/>
      <c r="AC17" s="77"/>
      <c r="AD17" s="77"/>
      <c r="AE17" s="77"/>
      <c r="AF17" s="77"/>
    </row>
    <row r="18">
      <c r="A18" s="77"/>
      <c r="B18" s="112">
        <v>14.0</v>
      </c>
      <c r="C18" s="96" t="s">
        <v>62</v>
      </c>
      <c r="D18" s="97" t="s">
        <v>16</v>
      </c>
      <c r="E18" s="98" t="s">
        <v>16</v>
      </c>
      <c r="F18" s="96" t="s">
        <v>16</v>
      </c>
      <c r="G18" s="98" t="s">
        <v>16</v>
      </c>
      <c r="H18" s="99" t="s">
        <v>62</v>
      </c>
      <c r="I18" s="100">
        <f>VLOOKUP(H18,Metadados!$B$3:$C$7,2,0)</f>
        <v>0</v>
      </c>
      <c r="J18" s="101" t="s">
        <v>62</v>
      </c>
      <c r="K18" s="100">
        <f>VLOOKUP(J18,Metadados!$B$11:$C$13,2,0)</f>
        <v>0</v>
      </c>
      <c r="L18" s="102" t="s">
        <v>62</v>
      </c>
      <c r="M18" s="113">
        <f>VLOOKUP(L18,Metadados!$B$17:$C$21,2,0)</f>
        <v>0</v>
      </c>
      <c r="N18" s="100">
        <f t="shared" si="1"/>
        <v>0</v>
      </c>
      <c r="O18" s="114" t="str">
        <f>IF(N18&gt;0,IF(N18&lt;=Metadados!$J$4,Metadados!$F$4,IF(N18&lt;=Metadados!$J$5,Metadados!$F$5,IF(N18&lt;=Metadados!$J$6,Metadados!$F$6,Metadados!$F$7))),"Preencher colunas ao lado para definir impacto")</f>
        <v>Preencher colunas ao lado para definir impacto</v>
      </c>
      <c r="P18" s="115" t="str">
        <f>IFERROR(VLOOKUP(O18,Metadados!$F$4:$J$7,3,),"Favor preencher colunas para definir impacto")</f>
        <v>Favor preencher colunas para definir impacto</v>
      </c>
      <c r="Q18" s="101" t="s">
        <v>62</v>
      </c>
      <c r="R18" s="107" t="str">
        <f>IF(Q18&lt;&gt;"Selecionar",VLOOKUP(Q18,Metadados!$B$25:$F$29,5,0),"Preencher colunas para preencher probabilidade")</f>
        <v>Preencher colunas para preencher probabilidade</v>
      </c>
      <c r="S18" s="116" t="str">
        <f>IFERROR(VLOOKUP(R18,Metadados!$F$26:$G$29,2,FALSE),"Favor preencher colunas para definir probabilidade")</f>
        <v>Favor preencher colunas para definir probabilidade</v>
      </c>
      <c r="T18" s="117" t="str">
        <f>IF(R18&lt;&gt;"",N18*VLOOKUP(R18,Metadados!$F$26:$G$29,2,0),"")</f>
        <v>#N/A</v>
      </c>
      <c r="U18" s="118" t="str">
        <f>IF(T18&lt;&gt;"",IF(T18&lt;=Metadados!$N$6,Metadados!$M$6,IF(T18&lt;=Metadados!$N$8,Metadados!$M$8,IF(T18&lt;=Metadados!$N$10,Metadados!$M$10,Metadados!$M$12))),"")</f>
        <v>#N/A</v>
      </c>
      <c r="V18" s="119" t="str">
        <f t="shared" si="2"/>
        <v>R14 - &lt;&lt;preencher&gt;&gt;
</v>
      </c>
      <c r="W18" s="115" t="str">
        <f t="shared" si="3"/>
        <v>Favor preencher colunas para definir impactoFavor preencher colunas para definir probabilidade</v>
      </c>
      <c r="X18" s="101" t="s">
        <v>62</v>
      </c>
      <c r="Y18" s="120" t="s">
        <v>16</v>
      </c>
      <c r="Z18" s="77"/>
      <c r="AA18" s="77"/>
      <c r="AB18" s="77"/>
      <c r="AC18" s="77"/>
      <c r="AD18" s="77"/>
      <c r="AE18" s="77"/>
      <c r="AF18" s="77"/>
    </row>
    <row r="19">
      <c r="A19" s="77"/>
      <c r="B19" s="112">
        <v>15.0</v>
      </c>
      <c r="C19" s="96" t="s">
        <v>62</v>
      </c>
      <c r="D19" s="97" t="s">
        <v>16</v>
      </c>
      <c r="E19" s="98" t="s">
        <v>16</v>
      </c>
      <c r="F19" s="96" t="s">
        <v>16</v>
      </c>
      <c r="G19" s="98" t="s">
        <v>16</v>
      </c>
      <c r="H19" s="99" t="s">
        <v>62</v>
      </c>
      <c r="I19" s="100">
        <f>VLOOKUP(H19,Metadados!$B$3:$C$7,2,0)</f>
        <v>0</v>
      </c>
      <c r="J19" s="101" t="s">
        <v>62</v>
      </c>
      <c r="K19" s="100">
        <f>VLOOKUP(J19,Metadados!$B$11:$C$13,2,0)</f>
        <v>0</v>
      </c>
      <c r="L19" s="102" t="s">
        <v>62</v>
      </c>
      <c r="M19" s="113">
        <f>VLOOKUP(L19,Metadados!$B$17:$C$21,2,0)</f>
        <v>0</v>
      </c>
      <c r="N19" s="100">
        <f t="shared" si="1"/>
        <v>0</v>
      </c>
      <c r="O19" s="114" t="str">
        <f>IF(N19&gt;0,IF(N19&lt;=Metadados!$J$4,Metadados!$F$4,IF(N19&lt;=Metadados!$J$5,Metadados!$F$5,IF(N19&lt;=Metadados!$J$6,Metadados!$F$6,Metadados!$F$7))),"Preencher colunas ao lado para definir impacto")</f>
        <v>Preencher colunas ao lado para definir impacto</v>
      </c>
      <c r="P19" s="115" t="str">
        <f>IFERROR(VLOOKUP(O19,Metadados!$F$4:$J$7,3,),"Favor preencher colunas para definir impacto")</f>
        <v>Favor preencher colunas para definir impacto</v>
      </c>
      <c r="Q19" s="101" t="s">
        <v>62</v>
      </c>
      <c r="R19" s="107" t="str">
        <f>IF(Q19&lt;&gt;"Selecionar",VLOOKUP(Q19,Metadados!$B$25:$F$29,5,0),"Preencher colunas para preencher probabilidade")</f>
        <v>Preencher colunas para preencher probabilidade</v>
      </c>
      <c r="S19" s="116" t="str">
        <f>IFERROR(VLOOKUP(R19,Metadados!$F$26:$G$29,2,FALSE),"Favor preencher colunas para definir probabilidade")</f>
        <v>Favor preencher colunas para definir probabilidade</v>
      </c>
      <c r="T19" s="117" t="str">
        <f>IF(R19&lt;&gt;"",N19*VLOOKUP(R19,Metadados!$F$26:$G$29,2,0),"")</f>
        <v>#N/A</v>
      </c>
      <c r="U19" s="118" t="str">
        <f>IF(T19&lt;&gt;"",IF(T19&lt;=Metadados!$N$6,Metadados!$M$6,IF(T19&lt;=Metadados!$N$8,Metadados!$M$8,IF(T19&lt;=Metadados!$N$10,Metadados!$M$10,Metadados!$M$12))),"")</f>
        <v>#N/A</v>
      </c>
      <c r="V19" s="119" t="str">
        <f t="shared" si="2"/>
        <v>R15 - &lt;&lt;preencher&gt;&gt;
</v>
      </c>
      <c r="W19" s="115" t="str">
        <f t="shared" si="3"/>
        <v>Favor preencher colunas para definir impactoFavor preencher colunas para definir probabilidade</v>
      </c>
      <c r="X19" s="101" t="s">
        <v>62</v>
      </c>
      <c r="Y19" s="120" t="s">
        <v>16</v>
      </c>
      <c r="Z19" s="77"/>
      <c r="AA19" s="77"/>
      <c r="AB19" s="77"/>
      <c r="AC19" s="77"/>
      <c r="AD19" s="77"/>
      <c r="AE19" s="77"/>
      <c r="AF19" s="77"/>
    </row>
    <row r="20">
      <c r="A20" s="77"/>
      <c r="B20" s="112">
        <v>16.0</v>
      </c>
      <c r="C20" s="96" t="s">
        <v>62</v>
      </c>
      <c r="D20" s="97" t="s">
        <v>16</v>
      </c>
      <c r="E20" s="98" t="s">
        <v>16</v>
      </c>
      <c r="F20" s="96" t="s">
        <v>16</v>
      </c>
      <c r="G20" s="98" t="s">
        <v>16</v>
      </c>
      <c r="H20" s="99" t="s">
        <v>62</v>
      </c>
      <c r="I20" s="100">
        <f>VLOOKUP(H20,Metadados!$B$3:$C$7,2,0)</f>
        <v>0</v>
      </c>
      <c r="J20" s="101" t="s">
        <v>62</v>
      </c>
      <c r="K20" s="100">
        <f>VLOOKUP(J20,Metadados!$B$11:$C$13,2,0)</f>
        <v>0</v>
      </c>
      <c r="L20" s="102" t="s">
        <v>62</v>
      </c>
      <c r="M20" s="113">
        <f>VLOOKUP(L20,Metadados!$B$17:$C$21,2,0)</f>
        <v>0</v>
      </c>
      <c r="N20" s="100">
        <f t="shared" si="1"/>
        <v>0</v>
      </c>
      <c r="O20" s="114" t="str">
        <f>IF(N20&gt;0,IF(N20&lt;=Metadados!$J$4,Metadados!$F$4,IF(N20&lt;=Metadados!$J$5,Metadados!$F$5,IF(N20&lt;=Metadados!$J$6,Metadados!$F$6,Metadados!$F$7))),"Preencher colunas ao lado para definir impacto")</f>
        <v>Preencher colunas ao lado para definir impacto</v>
      </c>
      <c r="P20" s="115" t="str">
        <f>IFERROR(VLOOKUP(O20,Metadados!$F$4:$J$7,3,),"Favor preencher colunas para definir impacto")</f>
        <v>Favor preencher colunas para definir impacto</v>
      </c>
      <c r="Q20" s="101" t="s">
        <v>62</v>
      </c>
      <c r="R20" s="107" t="str">
        <f>IF(Q20&lt;&gt;"Selecionar",VLOOKUP(Q20,Metadados!$B$25:$F$29,5,0),"Preencher colunas para preencher probabilidade")</f>
        <v>Preencher colunas para preencher probabilidade</v>
      </c>
      <c r="S20" s="116" t="str">
        <f>IFERROR(VLOOKUP(R20,Metadados!$F$26:$G$29,2,FALSE),"Favor preencher colunas para definir probabilidade")</f>
        <v>Favor preencher colunas para definir probabilidade</v>
      </c>
      <c r="T20" s="117" t="str">
        <f>IF(R20&lt;&gt;"",N20*VLOOKUP(R20,Metadados!$F$26:$G$29,2,0),"")</f>
        <v>#N/A</v>
      </c>
      <c r="U20" s="118" t="str">
        <f>IF(T20&lt;&gt;"",IF(T20&lt;=Metadados!$N$6,Metadados!$M$6,IF(T20&lt;=Metadados!$N$8,Metadados!$M$8,IF(T20&lt;=Metadados!$N$10,Metadados!$M$10,Metadados!$M$12))),"")</f>
        <v>#N/A</v>
      </c>
      <c r="V20" s="119" t="str">
        <f t="shared" si="2"/>
        <v>R16 - &lt;&lt;preencher&gt;&gt;
</v>
      </c>
      <c r="W20" s="115" t="str">
        <f t="shared" si="3"/>
        <v>Favor preencher colunas para definir impactoFavor preencher colunas para definir probabilidade</v>
      </c>
      <c r="X20" s="101" t="s">
        <v>62</v>
      </c>
      <c r="Y20" s="120" t="s">
        <v>16</v>
      </c>
      <c r="Z20" s="77"/>
      <c r="AA20" s="77"/>
      <c r="AB20" s="77"/>
      <c r="AC20" s="77"/>
      <c r="AD20" s="77"/>
      <c r="AE20" s="77"/>
      <c r="AF20" s="77"/>
    </row>
    <row r="21" ht="15.75" customHeight="1">
      <c r="A21" s="77"/>
      <c r="B21" s="112">
        <v>17.0</v>
      </c>
      <c r="C21" s="96" t="s">
        <v>62</v>
      </c>
      <c r="D21" s="97" t="s">
        <v>16</v>
      </c>
      <c r="E21" s="98" t="s">
        <v>16</v>
      </c>
      <c r="F21" s="96" t="s">
        <v>16</v>
      </c>
      <c r="G21" s="98" t="s">
        <v>16</v>
      </c>
      <c r="H21" s="99" t="s">
        <v>62</v>
      </c>
      <c r="I21" s="100">
        <f>VLOOKUP(H21,Metadados!$B$3:$C$7,2,0)</f>
        <v>0</v>
      </c>
      <c r="J21" s="101" t="s">
        <v>62</v>
      </c>
      <c r="K21" s="100">
        <f>VLOOKUP(J21,Metadados!$B$11:$C$13,2,0)</f>
        <v>0</v>
      </c>
      <c r="L21" s="102" t="s">
        <v>62</v>
      </c>
      <c r="M21" s="113">
        <f>VLOOKUP(L21,Metadados!$B$17:$C$21,2,0)</f>
        <v>0</v>
      </c>
      <c r="N21" s="100">
        <f t="shared" si="1"/>
        <v>0</v>
      </c>
      <c r="O21" s="114" t="str">
        <f>IF(N21&gt;0,IF(N21&lt;=Metadados!$J$4,Metadados!$F$4,IF(N21&lt;=Metadados!$J$5,Metadados!$F$5,IF(N21&lt;=Metadados!$J$6,Metadados!$F$6,Metadados!$F$7))),"Preencher colunas ao lado para definir impacto")</f>
        <v>Preencher colunas ao lado para definir impacto</v>
      </c>
      <c r="P21" s="115" t="str">
        <f>IFERROR(VLOOKUP(O21,Metadados!$F$4:$J$7,3,),"Favor preencher colunas para definir impacto")</f>
        <v>Favor preencher colunas para definir impacto</v>
      </c>
      <c r="Q21" s="101" t="s">
        <v>62</v>
      </c>
      <c r="R21" s="107" t="str">
        <f>IF(Q21&lt;&gt;"Selecionar",VLOOKUP(Q21,Metadados!$B$25:$F$29,5,0),"Preencher colunas para preencher probabilidade")</f>
        <v>Preencher colunas para preencher probabilidade</v>
      </c>
      <c r="S21" s="116" t="str">
        <f>IFERROR(VLOOKUP(R21,Metadados!$F$26:$G$29,2,FALSE),"Favor preencher colunas para definir probabilidade")</f>
        <v>Favor preencher colunas para definir probabilidade</v>
      </c>
      <c r="T21" s="117" t="str">
        <f>IF(R21&lt;&gt;"",N21*VLOOKUP(R21,Metadados!$F$26:$G$29,2,0),"")</f>
        <v>#N/A</v>
      </c>
      <c r="U21" s="118" t="str">
        <f>IF(T21&lt;&gt;"",IF(T21&lt;=Metadados!$N$6,Metadados!$M$6,IF(T21&lt;=Metadados!$N$8,Metadados!$M$8,IF(T21&lt;=Metadados!$N$10,Metadados!$M$10,Metadados!$M$12))),"")</f>
        <v>#N/A</v>
      </c>
      <c r="V21" s="119" t="str">
        <f t="shared" si="2"/>
        <v>R17 - &lt;&lt;preencher&gt;&gt;
</v>
      </c>
      <c r="W21" s="115" t="str">
        <f t="shared" si="3"/>
        <v>Favor preencher colunas para definir impactoFavor preencher colunas para definir probabilidade</v>
      </c>
      <c r="X21" s="101" t="s">
        <v>62</v>
      </c>
      <c r="Y21" s="120" t="s">
        <v>16</v>
      </c>
      <c r="Z21" s="77"/>
      <c r="AA21" s="77"/>
      <c r="AB21" s="77"/>
      <c r="AC21" s="77"/>
      <c r="AD21" s="77"/>
      <c r="AE21" s="77"/>
      <c r="AF21" s="77"/>
    </row>
    <row r="22" ht="15.75" customHeight="1">
      <c r="A22" s="77"/>
      <c r="B22" s="112">
        <v>18.0</v>
      </c>
      <c r="C22" s="96" t="s">
        <v>62</v>
      </c>
      <c r="D22" s="97" t="s">
        <v>16</v>
      </c>
      <c r="E22" s="98" t="s">
        <v>16</v>
      </c>
      <c r="F22" s="96" t="s">
        <v>16</v>
      </c>
      <c r="G22" s="98" t="s">
        <v>16</v>
      </c>
      <c r="H22" s="99" t="s">
        <v>62</v>
      </c>
      <c r="I22" s="100">
        <f>VLOOKUP(H22,Metadados!$B$3:$C$7,2,0)</f>
        <v>0</v>
      </c>
      <c r="J22" s="101" t="s">
        <v>62</v>
      </c>
      <c r="K22" s="100">
        <f>VLOOKUP(J22,Metadados!$B$11:$C$13,2,0)</f>
        <v>0</v>
      </c>
      <c r="L22" s="102" t="s">
        <v>62</v>
      </c>
      <c r="M22" s="113">
        <f>VLOOKUP(L22,Metadados!$B$17:$C$21,2,0)</f>
        <v>0</v>
      </c>
      <c r="N22" s="100">
        <f t="shared" si="1"/>
        <v>0</v>
      </c>
      <c r="O22" s="114" t="str">
        <f>IF(N22&gt;0,IF(N22&lt;=Metadados!$J$4,Metadados!$F$4,IF(N22&lt;=Metadados!$J$5,Metadados!$F$5,IF(N22&lt;=Metadados!$J$6,Metadados!$F$6,Metadados!$F$7))),"Preencher colunas ao lado para definir impacto")</f>
        <v>Preencher colunas ao lado para definir impacto</v>
      </c>
      <c r="P22" s="115" t="str">
        <f>IFERROR(VLOOKUP(O22,Metadados!$F$4:$J$7,3,),"Favor preencher colunas para definir impacto")</f>
        <v>Favor preencher colunas para definir impacto</v>
      </c>
      <c r="Q22" s="101" t="s">
        <v>62</v>
      </c>
      <c r="R22" s="107" t="str">
        <f>IF(Q22&lt;&gt;"Selecionar",VLOOKUP(Q22,Metadados!$B$25:$F$29,5,0),"Preencher colunas para preencher probabilidade")</f>
        <v>Preencher colunas para preencher probabilidade</v>
      </c>
      <c r="S22" s="116" t="str">
        <f>IFERROR(VLOOKUP(R22,Metadados!$F$26:$G$29,2,FALSE),"Favor preencher colunas para definir probabilidade")</f>
        <v>Favor preencher colunas para definir probabilidade</v>
      </c>
      <c r="T22" s="121"/>
      <c r="U22" s="118" t="str">
        <f>IF(T22&lt;&gt;"",IF(T22&lt;=Metadados!$N$6,Metadados!$M$6,IF(T22&lt;=Metadados!$N$8,Metadados!$M$8,IF(T22&lt;=Metadados!$N$10,Metadados!$M$10,Metadados!$M$12))),"")</f>
        <v/>
      </c>
      <c r="V22" s="119" t="str">
        <f t="shared" si="2"/>
        <v>R18 - &lt;&lt;preencher&gt;&gt;
</v>
      </c>
      <c r="W22" s="115" t="str">
        <f t="shared" si="3"/>
        <v>Favor preencher colunas para definir impactoFavor preencher colunas para definir probabilidade</v>
      </c>
      <c r="X22" s="101" t="s">
        <v>62</v>
      </c>
      <c r="Y22" s="120" t="s">
        <v>16</v>
      </c>
      <c r="Z22" s="77"/>
      <c r="AA22" s="77"/>
      <c r="AB22" s="77"/>
      <c r="AC22" s="77"/>
      <c r="AD22" s="77"/>
      <c r="AE22" s="77"/>
      <c r="AF22" s="77"/>
    </row>
    <row r="23" ht="15.75" customHeight="1">
      <c r="A23" s="77"/>
      <c r="B23" s="112">
        <v>19.0</v>
      </c>
      <c r="C23" s="96" t="s">
        <v>62</v>
      </c>
      <c r="D23" s="97" t="s">
        <v>16</v>
      </c>
      <c r="E23" s="98" t="s">
        <v>16</v>
      </c>
      <c r="F23" s="96" t="s">
        <v>16</v>
      </c>
      <c r="G23" s="98" t="s">
        <v>16</v>
      </c>
      <c r="H23" s="99" t="s">
        <v>62</v>
      </c>
      <c r="I23" s="100">
        <f>VLOOKUP(H23,Metadados!$B$3:$C$7,2,0)</f>
        <v>0</v>
      </c>
      <c r="J23" s="101" t="s">
        <v>62</v>
      </c>
      <c r="K23" s="100">
        <f>VLOOKUP(J23,Metadados!$B$11:$C$13,2,0)</f>
        <v>0</v>
      </c>
      <c r="L23" s="102" t="s">
        <v>62</v>
      </c>
      <c r="M23" s="113">
        <f>VLOOKUP(L23,Metadados!$B$17:$C$21,2,0)</f>
        <v>0</v>
      </c>
      <c r="N23" s="100">
        <f t="shared" si="1"/>
        <v>0</v>
      </c>
      <c r="O23" s="114" t="str">
        <f>IF(N23&gt;0,IF(N23&lt;=Metadados!$J$4,Metadados!$F$4,IF(N23&lt;=Metadados!$J$5,Metadados!$F$5,IF(N23&lt;=Metadados!$J$6,Metadados!$F$6,Metadados!$F$7))),"Preencher colunas ao lado para definir impacto")</f>
        <v>Preencher colunas ao lado para definir impacto</v>
      </c>
      <c r="P23" s="115" t="str">
        <f>IFERROR(VLOOKUP(O23,Metadados!$F$4:$J$7,3,),"Favor preencher colunas para definir impacto")</f>
        <v>Favor preencher colunas para definir impacto</v>
      </c>
      <c r="Q23" s="101" t="s">
        <v>62</v>
      </c>
      <c r="R23" s="107" t="str">
        <f>IF(Q23&lt;&gt;"Selecionar",VLOOKUP(Q23,Metadados!$B$25:$F$29,5,0),"Preencher colunas para preencher probabilidade")</f>
        <v>Preencher colunas para preencher probabilidade</v>
      </c>
      <c r="S23" s="116" t="str">
        <f>IFERROR(VLOOKUP(R23,Metadados!$F$26:$G$29,2,FALSE),"Favor preencher colunas para definir probabilidade")</f>
        <v>Favor preencher colunas para definir probabilidade</v>
      </c>
      <c r="T23" s="121" t="str">
        <f>IF(R23&lt;&gt;"",N23*VLOOKUP(R23,Metadados!$F$26:$G$29,2,0),"")</f>
        <v>#N/A</v>
      </c>
      <c r="U23" s="118" t="str">
        <f>IF(T23&lt;&gt;"",IF(T23&lt;=Metadados!$N$6,Metadados!$M$6,IF(T23&lt;=Metadados!$N$8,Metadados!$M$8,IF(T23&lt;=Metadados!$N$10,Metadados!$M$10,Metadados!$M$12))),"")</f>
        <v>#N/A</v>
      </c>
      <c r="V23" s="119" t="str">
        <f t="shared" si="2"/>
        <v>R19 - &lt;&lt;preencher&gt;&gt;
</v>
      </c>
      <c r="W23" s="115" t="str">
        <f t="shared" si="3"/>
        <v>Favor preencher colunas para definir impactoFavor preencher colunas para definir probabilidade</v>
      </c>
      <c r="X23" s="101" t="s">
        <v>62</v>
      </c>
      <c r="Y23" s="120" t="s">
        <v>16</v>
      </c>
      <c r="Z23" s="77"/>
      <c r="AA23" s="77"/>
      <c r="AB23" s="77"/>
      <c r="AC23" s="77"/>
      <c r="AD23" s="77"/>
      <c r="AE23" s="77"/>
      <c r="AF23" s="77"/>
    </row>
    <row r="24" ht="15.75" customHeight="1">
      <c r="A24" s="77"/>
      <c r="B24" s="112">
        <v>20.0</v>
      </c>
      <c r="C24" s="96" t="s">
        <v>62</v>
      </c>
      <c r="D24" s="97" t="s">
        <v>16</v>
      </c>
      <c r="E24" s="98" t="s">
        <v>16</v>
      </c>
      <c r="F24" s="96" t="s">
        <v>16</v>
      </c>
      <c r="G24" s="98" t="s">
        <v>16</v>
      </c>
      <c r="H24" s="99" t="s">
        <v>62</v>
      </c>
      <c r="I24" s="100">
        <f>VLOOKUP(H24,Metadados!$B$3:$C$7,2,0)</f>
        <v>0</v>
      </c>
      <c r="J24" s="101" t="s">
        <v>62</v>
      </c>
      <c r="K24" s="100">
        <f>VLOOKUP(J24,Metadados!$B$11:$C$13,2,0)</f>
        <v>0</v>
      </c>
      <c r="L24" s="102" t="s">
        <v>62</v>
      </c>
      <c r="M24" s="113">
        <f>VLOOKUP(L24,Metadados!$B$17:$C$21,2,0)</f>
        <v>0</v>
      </c>
      <c r="N24" s="100">
        <f t="shared" si="1"/>
        <v>0</v>
      </c>
      <c r="O24" s="114" t="str">
        <f>IF(N24&gt;0,IF(N24&lt;=Metadados!$J$4,Metadados!$F$4,IF(N24&lt;=Metadados!$J$5,Metadados!$F$5,IF(N24&lt;=Metadados!$J$6,Metadados!$F$6,Metadados!$F$7))),"Preencher colunas ao lado para definir impacto")</f>
        <v>Preencher colunas ao lado para definir impacto</v>
      </c>
      <c r="P24" s="115" t="str">
        <f>IFERROR(VLOOKUP(O24,Metadados!$F$4:$J$7,3,),"Favor preencher colunas para definir impacto")</f>
        <v>Favor preencher colunas para definir impacto</v>
      </c>
      <c r="Q24" s="101" t="s">
        <v>62</v>
      </c>
      <c r="R24" s="107" t="str">
        <f>IF(Q24&lt;&gt;"Selecionar",VLOOKUP(Q24,Metadados!$B$25:$F$29,5,0),"Preencher colunas para preencher probabilidade")</f>
        <v>Preencher colunas para preencher probabilidade</v>
      </c>
      <c r="S24" s="116" t="str">
        <f>IFERROR(VLOOKUP(R24,Metadados!$F$26:$G$29,2,FALSE),"Favor preencher colunas para definir probabilidade")</f>
        <v>Favor preencher colunas para definir probabilidade</v>
      </c>
      <c r="T24" s="121" t="str">
        <f>IF(R24&lt;&gt;"",N24*VLOOKUP(R24,Metadados!$F$26:$G$29,2,0),"")</f>
        <v>#N/A</v>
      </c>
      <c r="U24" s="118" t="str">
        <f>IF(T24&lt;&gt;"",IF(T24&lt;=Metadados!$N$6,Metadados!$M$6,IF(T24&lt;=Metadados!$N$8,Metadados!$M$8,IF(T24&lt;=Metadados!$N$10,Metadados!$M$10,Metadados!$M$12))),"")</f>
        <v>#N/A</v>
      </c>
      <c r="V24" s="119" t="str">
        <f t="shared" si="2"/>
        <v>R20 - &lt;&lt;preencher&gt;&gt;
</v>
      </c>
      <c r="W24" s="115" t="str">
        <f t="shared" si="3"/>
        <v>Favor preencher colunas para definir impactoFavor preencher colunas para definir probabilidade</v>
      </c>
      <c r="X24" s="101" t="s">
        <v>62</v>
      </c>
      <c r="Y24" s="120" t="s">
        <v>16</v>
      </c>
      <c r="Z24" s="77"/>
      <c r="AA24" s="77"/>
      <c r="AB24" s="77"/>
      <c r="AC24" s="77"/>
      <c r="AD24" s="77"/>
      <c r="AE24" s="77"/>
      <c r="AF24" s="77"/>
    </row>
    <row r="25" ht="15.75" customHeight="1">
      <c r="A25" s="77"/>
      <c r="B25" s="112">
        <v>21.0</v>
      </c>
      <c r="C25" s="96" t="s">
        <v>62</v>
      </c>
      <c r="D25" s="97" t="s">
        <v>16</v>
      </c>
      <c r="E25" s="98" t="s">
        <v>16</v>
      </c>
      <c r="F25" s="96" t="s">
        <v>16</v>
      </c>
      <c r="G25" s="98" t="s">
        <v>16</v>
      </c>
      <c r="H25" s="99" t="s">
        <v>62</v>
      </c>
      <c r="I25" s="100">
        <f>VLOOKUP(H25,Metadados!$B$3:$C$7,2,0)</f>
        <v>0</v>
      </c>
      <c r="J25" s="101" t="s">
        <v>62</v>
      </c>
      <c r="K25" s="100">
        <f>VLOOKUP(J25,Metadados!$B$11:$C$13,2,0)</f>
        <v>0</v>
      </c>
      <c r="L25" s="102" t="s">
        <v>62</v>
      </c>
      <c r="M25" s="113">
        <f>VLOOKUP(L25,Metadados!$B$17:$C$21,2,0)</f>
        <v>0</v>
      </c>
      <c r="N25" s="100">
        <f t="shared" si="1"/>
        <v>0</v>
      </c>
      <c r="O25" s="114" t="str">
        <f>IF(N25&gt;0,IF(N25&lt;=Metadados!$J$4,Metadados!$F$4,IF(N25&lt;=Metadados!$J$5,Metadados!$F$5,IF(N25&lt;=Metadados!$J$6,Metadados!$F$6,Metadados!$F$7))),"Preencher colunas ao lado para definir impacto")</f>
        <v>Preencher colunas ao lado para definir impacto</v>
      </c>
      <c r="P25" s="115" t="str">
        <f>IFERROR(VLOOKUP(O25,Metadados!$F$4:$J$7,3,),"Favor preencher colunas para definir impacto")</f>
        <v>Favor preencher colunas para definir impacto</v>
      </c>
      <c r="Q25" s="101" t="s">
        <v>62</v>
      </c>
      <c r="R25" s="107" t="str">
        <f>IF(Q25&lt;&gt;"Selecionar",VLOOKUP(Q25,Metadados!$B$25:$F$29,5,0),"Preencher colunas para preencher probabilidade")</f>
        <v>Preencher colunas para preencher probabilidade</v>
      </c>
      <c r="S25" s="116" t="str">
        <f>IFERROR(VLOOKUP(R25,Metadados!$F$26:$G$29,2,FALSE),"Favor preencher colunas para definir probabilidade")</f>
        <v>Favor preencher colunas para definir probabilidade</v>
      </c>
      <c r="T25" s="121" t="str">
        <f>IF(R25&lt;&gt;"",N25*VLOOKUP(R25,Metadados!$F$26:$G$29,2,0),"")</f>
        <v>#N/A</v>
      </c>
      <c r="U25" s="118" t="str">
        <f>IF(T25&lt;&gt;"",IF(T25&lt;=Metadados!$N$6,Metadados!$M$6,IF(T25&lt;=Metadados!$N$8,Metadados!$M$8,IF(T25&lt;=Metadados!$N$10,Metadados!$M$10,Metadados!$M$12))),"")</f>
        <v>#N/A</v>
      </c>
      <c r="V25" s="119" t="str">
        <f t="shared" si="2"/>
        <v>R21 - &lt;&lt;preencher&gt;&gt;
</v>
      </c>
      <c r="W25" s="115" t="str">
        <f t="shared" si="3"/>
        <v>Favor preencher colunas para definir impactoFavor preencher colunas para definir probabilidade</v>
      </c>
      <c r="X25" s="101" t="s">
        <v>62</v>
      </c>
      <c r="Y25" s="120" t="s">
        <v>16</v>
      </c>
      <c r="Z25" s="77"/>
      <c r="AA25" s="77"/>
      <c r="AB25" s="77"/>
      <c r="AC25" s="77"/>
      <c r="AD25" s="77"/>
      <c r="AE25" s="77"/>
      <c r="AF25" s="77"/>
    </row>
    <row r="26" ht="15.75" customHeight="1">
      <c r="A26" s="77"/>
      <c r="B26" s="112">
        <v>22.0</v>
      </c>
      <c r="C26" s="96" t="s">
        <v>62</v>
      </c>
      <c r="D26" s="97" t="s">
        <v>16</v>
      </c>
      <c r="E26" s="98" t="s">
        <v>16</v>
      </c>
      <c r="F26" s="96" t="s">
        <v>16</v>
      </c>
      <c r="G26" s="98" t="s">
        <v>16</v>
      </c>
      <c r="H26" s="99" t="s">
        <v>62</v>
      </c>
      <c r="I26" s="100">
        <f>VLOOKUP(H26,Metadados!$B$3:$C$7,2,0)</f>
        <v>0</v>
      </c>
      <c r="J26" s="101" t="s">
        <v>62</v>
      </c>
      <c r="K26" s="100">
        <f>VLOOKUP(J26,Metadados!$B$11:$C$13,2,0)</f>
        <v>0</v>
      </c>
      <c r="L26" s="102" t="s">
        <v>62</v>
      </c>
      <c r="M26" s="113">
        <f>VLOOKUP(L26,Metadados!$B$17:$C$21,2,0)</f>
        <v>0</v>
      </c>
      <c r="N26" s="100">
        <f t="shared" si="1"/>
        <v>0</v>
      </c>
      <c r="O26" s="114" t="str">
        <f>IF(N26&gt;0,IF(N26&lt;=Metadados!$J$4,Metadados!$F$4,IF(N26&lt;=Metadados!$J$5,Metadados!$F$5,IF(N26&lt;=Metadados!$J$6,Metadados!$F$6,Metadados!$F$7))),"Preencher colunas ao lado para definir impacto")</f>
        <v>Preencher colunas ao lado para definir impacto</v>
      </c>
      <c r="P26" s="115" t="str">
        <f>IFERROR(VLOOKUP(O26,Metadados!$F$4:$J$7,3,),"Favor preencher colunas para definir impacto")</f>
        <v>Favor preencher colunas para definir impacto</v>
      </c>
      <c r="Q26" s="101" t="s">
        <v>62</v>
      </c>
      <c r="R26" s="107" t="str">
        <f>IF(Q26&lt;&gt;"Selecionar",VLOOKUP(Q26,Metadados!$B$25:$F$29,5,0),"Preencher colunas para preencher probabilidade")</f>
        <v>Preencher colunas para preencher probabilidade</v>
      </c>
      <c r="S26" s="116" t="str">
        <f>IFERROR(VLOOKUP(R26,Metadados!$F$26:$G$29,2,FALSE),"Favor preencher colunas para definir probabilidade")</f>
        <v>Favor preencher colunas para definir probabilidade</v>
      </c>
      <c r="T26" s="121" t="str">
        <f>IF(R26&lt;&gt;"",N26*VLOOKUP(R26,Metadados!$F$26:$G$29,2,0),"")</f>
        <v>#N/A</v>
      </c>
      <c r="U26" s="118" t="str">
        <f>IF(T26&lt;&gt;"",IF(T26&lt;=Metadados!$N$6,Metadados!$M$6,IF(T26&lt;=Metadados!$N$8,Metadados!$M$8,IF(T26&lt;=Metadados!$N$10,Metadados!$M$10,Metadados!$M$12))),"")</f>
        <v>#N/A</v>
      </c>
      <c r="V26" s="119" t="str">
        <f t="shared" si="2"/>
        <v>R22 - &lt;&lt;preencher&gt;&gt;
</v>
      </c>
      <c r="W26" s="115" t="str">
        <f t="shared" si="3"/>
        <v>Favor preencher colunas para definir impactoFavor preencher colunas para definir probabilidade</v>
      </c>
      <c r="X26" s="101" t="s">
        <v>62</v>
      </c>
      <c r="Y26" s="120" t="s">
        <v>16</v>
      </c>
      <c r="Z26" s="77"/>
      <c r="AA26" s="77"/>
      <c r="AB26" s="77"/>
      <c r="AC26" s="77"/>
      <c r="AD26" s="77"/>
      <c r="AE26" s="77"/>
      <c r="AF26" s="77"/>
    </row>
    <row r="27" ht="15.75" customHeight="1">
      <c r="A27" s="77"/>
      <c r="B27" s="112">
        <v>23.0</v>
      </c>
      <c r="C27" s="96" t="s">
        <v>62</v>
      </c>
      <c r="D27" s="97" t="s">
        <v>16</v>
      </c>
      <c r="E27" s="98" t="s">
        <v>16</v>
      </c>
      <c r="F27" s="96" t="s">
        <v>16</v>
      </c>
      <c r="G27" s="98" t="s">
        <v>16</v>
      </c>
      <c r="H27" s="99" t="s">
        <v>62</v>
      </c>
      <c r="I27" s="100">
        <f>VLOOKUP(H27,Metadados!$B$3:$C$7,2,0)</f>
        <v>0</v>
      </c>
      <c r="J27" s="101" t="s">
        <v>62</v>
      </c>
      <c r="K27" s="100">
        <f>VLOOKUP(J27,Metadados!$B$11:$C$13,2,0)</f>
        <v>0</v>
      </c>
      <c r="L27" s="102" t="s">
        <v>62</v>
      </c>
      <c r="M27" s="113">
        <f>VLOOKUP(L27,Metadados!$B$17:$C$21,2,0)</f>
        <v>0</v>
      </c>
      <c r="N27" s="100">
        <f t="shared" si="1"/>
        <v>0</v>
      </c>
      <c r="O27" s="114" t="str">
        <f>IF(N27&gt;0,IF(N27&lt;=Metadados!$J$4,Metadados!$F$4,IF(N27&lt;=Metadados!$J$5,Metadados!$F$5,IF(N27&lt;=Metadados!$J$6,Metadados!$F$6,Metadados!$F$7))),"Preencher colunas ao lado para definir impacto")</f>
        <v>Preencher colunas ao lado para definir impacto</v>
      </c>
      <c r="P27" s="115" t="str">
        <f>IFERROR(VLOOKUP(O27,Metadados!$F$4:$J$7,3,),"Favor preencher colunas para definir impacto")</f>
        <v>Favor preencher colunas para definir impacto</v>
      </c>
      <c r="Q27" s="101" t="s">
        <v>62</v>
      </c>
      <c r="R27" s="107" t="str">
        <f>IF(Q27&lt;&gt;"Selecionar",VLOOKUP(Q27,Metadados!$B$25:$F$29,5,0),"Preencher colunas para preencher probabilidade")</f>
        <v>Preencher colunas para preencher probabilidade</v>
      </c>
      <c r="S27" s="116" t="str">
        <f>IFERROR(VLOOKUP(R27,Metadados!$F$26:$G$29,2,FALSE),"Favor preencher colunas para definir probabilidade")</f>
        <v>Favor preencher colunas para definir probabilidade</v>
      </c>
      <c r="T27" s="121" t="str">
        <f>IF(R27&lt;&gt;"",N27*VLOOKUP(R27,Metadados!$F$26:$G$29,2,0),"")</f>
        <v>#N/A</v>
      </c>
      <c r="U27" s="118" t="str">
        <f>IF(T27&lt;&gt;"",IF(T27&lt;=Metadados!$N$6,Metadados!$M$6,IF(T27&lt;=Metadados!$N$8,Metadados!$M$8,IF(T27&lt;=Metadados!$N$10,Metadados!$M$10,Metadados!$M$12))),"")</f>
        <v>#N/A</v>
      </c>
      <c r="V27" s="119" t="str">
        <f t="shared" si="2"/>
        <v>R23 - &lt;&lt;preencher&gt;&gt;
</v>
      </c>
      <c r="W27" s="115" t="str">
        <f t="shared" si="3"/>
        <v>Favor preencher colunas para definir impactoFavor preencher colunas para definir probabilidade</v>
      </c>
      <c r="X27" s="101" t="s">
        <v>62</v>
      </c>
      <c r="Y27" s="120" t="s">
        <v>16</v>
      </c>
      <c r="Z27" s="77"/>
      <c r="AA27" s="77"/>
      <c r="AB27" s="77"/>
      <c r="AC27" s="77"/>
      <c r="AD27" s="77"/>
      <c r="AE27" s="77"/>
      <c r="AF27" s="77"/>
    </row>
    <row r="28" ht="15.75" customHeight="1">
      <c r="A28" s="77"/>
      <c r="B28" s="112">
        <v>24.0</v>
      </c>
      <c r="C28" s="96" t="s">
        <v>62</v>
      </c>
      <c r="D28" s="97" t="s">
        <v>16</v>
      </c>
      <c r="E28" s="98" t="s">
        <v>16</v>
      </c>
      <c r="F28" s="96" t="s">
        <v>16</v>
      </c>
      <c r="G28" s="98" t="s">
        <v>16</v>
      </c>
      <c r="H28" s="99" t="s">
        <v>62</v>
      </c>
      <c r="I28" s="100">
        <f>VLOOKUP(H28,Metadados!$B$3:$C$7,2,0)</f>
        <v>0</v>
      </c>
      <c r="J28" s="101" t="s">
        <v>62</v>
      </c>
      <c r="K28" s="100">
        <f>VLOOKUP(J28,Metadados!$B$11:$C$13,2,0)</f>
        <v>0</v>
      </c>
      <c r="L28" s="102" t="s">
        <v>62</v>
      </c>
      <c r="M28" s="113">
        <f>VLOOKUP(L28,Metadados!$B$17:$C$21,2,0)</f>
        <v>0</v>
      </c>
      <c r="N28" s="100">
        <f t="shared" si="1"/>
        <v>0</v>
      </c>
      <c r="O28" s="114" t="str">
        <f>IF(N28&gt;0,IF(N28&lt;=Metadados!$J$4,Metadados!$F$4,IF(N28&lt;=Metadados!$J$5,Metadados!$F$5,IF(N28&lt;=Metadados!$J$6,Metadados!$F$6,Metadados!$F$7))),"Preencher colunas ao lado para definir impacto")</f>
        <v>Preencher colunas ao lado para definir impacto</v>
      </c>
      <c r="P28" s="115" t="str">
        <f>IFERROR(VLOOKUP(O28,Metadados!$F$4:$J$7,3,),"Favor preencher colunas para definir impacto")</f>
        <v>Favor preencher colunas para definir impacto</v>
      </c>
      <c r="Q28" s="101" t="s">
        <v>62</v>
      </c>
      <c r="R28" s="107" t="str">
        <f>IF(Q28&lt;&gt;"Selecionar",VLOOKUP(Q28,Metadados!$B$25:$F$29,5,0),"Preencher colunas para preencher probabilidade")</f>
        <v>Preencher colunas para preencher probabilidade</v>
      </c>
      <c r="S28" s="116" t="str">
        <f>IFERROR(VLOOKUP(R28,Metadados!$F$26:$G$29,2,FALSE),"Favor preencher colunas para definir probabilidade")</f>
        <v>Favor preencher colunas para definir probabilidade</v>
      </c>
      <c r="T28" s="121" t="str">
        <f>IF(R28&lt;&gt;"",N28*VLOOKUP(R28,Metadados!$F$26:$G$29,2,0),"")</f>
        <v>#N/A</v>
      </c>
      <c r="U28" s="118" t="str">
        <f>IF(T28&lt;&gt;"",IF(T28&lt;=Metadados!$N$6,Metadados!$M$6,IF(T28&lt;=Metadados!$N$8,Metadados!$M$8,IF(T28&lt;=Metadados!$N$10,Metadados!$M$10,Metadados!$M$12))),"")</f>
        <v>#N/A</v>
      </c>
      <c r="V28" s="119" t="str">
        <f t="shared" si="2"/>
        <v>R24 - &lt;&lt;preencher&gt;&gt;
</v>
      </c>
      <c r="W28" s="115" t="str">
        <f t="shared" si="3"/>
        <v>Favor preencher colunas para definir impactoFavor preencher colunas para definir probabilidade</v>
      </c>
      <c r="X28" s="101" t="s">
        <v>62</v>
      </c>
      <c r="Y28" s="120" t="s">
        <v>16</v>
      </c>
      <c r="Z28" s="77"/>
      <c r="AA28" s="77"/>
      <c r="AB28" s="77"/>
      <c r="AC28" s="77"/>
      <c r="AD28" s="77"/>
      <c r="AE28" s="77"/>
      <c r="AF28" s="77"/>
    </row>
    <row r="29" ht="15.75" customHeight="1">
      <c r="A29" s="77"/>
      <c r="B29" s="112">
        <v>25.0</v>
      </c>
      <c r="C29" s="96" t="s">
        <v>62</v>
      </c>
      <c r="D29" s="97" t="s">
        <v>16</v>
      </c>
      <c r="E29" s="98" t="s">
        <v>16</v>
      </c>
      <c r="F29" s="96" t="s">
        <v>16</v>
      </c>
      <c r="G29" s="98" t="s">
        <v>16</v>
      </c>
      <c r="H29" s="99" t="s">
        <v>62</v>
      </c>
      <c r="I29" s="100">
        <f>VLOOKUP(H29,Metadados!$B$3:$C$7,2,0)</f>
        <v>0</v>
      </c>
      <c r="J29" s="101" t="s">
        <v>62</v>
      </c>
      <c r="K29" s="100">
        <f>VLOOKUP(J29,Metadados!$B$11:$C$13,2,0)</f>
        <v>0</v>
      </c>
      <c r="L29" s="102" t="s">
        <v>62</v>
      </c>
      <c r="M29" s="113">
        <f>VLOOKUP(L29,Metadados!$B$17:$C$21,2,0)</f>
        <v>0</v>
      </c>
      <c r="N29" s="100">
        <f t="shared" si="1"/>
        <v>0</v>
      </c>
      <c r="O29" s="114" t="str">
        <f>IF(N29&gt;0,IF(N29&lt;=Metadados!$J$4,Metadados!$F$4,IF(N29&lt;=Metadados!$J$5,Metadados!$F$5,IF(N29&lt;=Metadados!$J$6,Metadados!$F$6,Metadados!$F$7))),"Preencher colunas ao lado para definir impacto")</f>
        <v>Preencher colunas ao lado para definir impacto</v>
      </c>
      <c r="P29" s="115" t="str">
        <f>IFERROR(VLOOKUP(O29,Metadados!$F$4:$J$7,3,),"Favor preencher colunas para definir impacto")</f>
        <v>Favor preencher colunas para definir impacto</v>
      </c>
      <c r="Q29" s="101" t="s">
        <v>62</v>
      </c>
      <c r="R29" s="107" t="str">
        <f>IF(Q29&lt;&gt;"Selecionar",VLOOKUP(Q29,Metadados!$B$25:$F$29,5,0),"Preencher colunas para preencher probabilidade")</f>
        <v>Preencher colunas para preencher probabilidade</v>
      </c>
      <c r="S29" s="116" t="str">
        <f>IFERROR(VLOOKUP(R29,Metadados!$F$26:$G$29,2,FALSE),"Favor preencher colunas para definir probabilidade")</f>
        <v>Favor preencher colunas para definir probabilidade</v>
      </c>
      <c r="T29" s="121" t="str">
        <f>IF(R29&lt;&gt;"",N29*VLOOKUP(R29,Metadados!$F$26:$G$29,2,0),"")</f>
        <v>#N/A</v>
      </c>
      <c r="U29" s="118" t="str">
        <f>IF(T29&lt;&gt;"",IF(T29&lt;=Metadados!$N$6,Metadados!$M$6,IF(T29&lt;=Metadados!$N$8,Metadados!$M$8,IF(T29&lt;=Metadados!$N$10,Metadados!$M$10,Metadados!$M$12))),"")</f>
        <v>#N/A</v>
      </c>
      <c r="V29" s="119" t="str">
        <f t="shared" si="2"/>
        <v>R25 - &lt;&lt;preencher&gt;&gt;
</v>
      </c>
      <c r="W29" s="115" t="str">
        <f t="shared" si="3"/>
        <v>Favor preencher colunas para definir impactoFavor preencher colunas para definir probabilidade</v>
      </c>
      <c r="X29" s="101" t="s">
        <v>62</v>
      </c>
      <c r="Y29" s="120" t="s">
        <v>16</v>
      </c>
      <c r="Z29" s="77"/>
      <c r="AA29" s="77"/>
      <c r="AB29" s="77"/>
      <c r="AC29" s="77"/>
      <c r="AD29" s="77"/>
      <c r="AE29" s="77"/>
      <c r="AF29" s="77"/>
    </row>
    <row r="30" ht="15.75" customHeight="1">
      <c r="A30" s="77"/>
      <c r="B30" s="112">
        <v>26.0</v>
      </c>
      <c r="C30" s="96" t="s">
        <v>62</v>
      </c>
      <c r="D30" s="97" t="s">
        <v>16</v>
      </c>
      <c r="E30" s="98" t="s">
        <v>16</v>
      </c>
      <c r="F30" s="96" t="s">
        <v>16</v>
      </c>
      <c r="G30" s="98" t="s">
        <v>16</v>
      </c>
      <c r="H30" s="99" t="s">
        <v>62</v>
      </c>
      <c r="I30" s="100">
        <f>VLOOKUP(H30,Metadados!$B$3:$C$7,2,0)</f>
        <v>0</v>
      </c>
      <c r="J30" s="101" t="s">
        <v>62</v>
      </c>
      <c r="K30" s="100">
        <f>VLOOKUP(J30,Metadados!$B$11:$C$13,2,0)</f>
        <v>0</v>
      </c>
      <c r="L30" s="102" t="s">
        <v>62</v>
      </c>
      <c r="M30" s="113">
        <f>VLOOKUP(L30,Metadados!$B$17:$C$21,2,0)</f>
        <v>0</v>
      </c>
      <c r="N30" s="100">
        <f t="shared" si="1"/>
        <v>0</v>
      </c>
      <c r="O30" s="114" t="str">
        <f>IF(N30&gt;0,IF(N30&lt;=Metadados!$J$4,Metadados!$F$4,IF(N30&lt;=Metadados!$J$5,Metadados!$F$5,IF(N30&lt;=Metadados!$J$6,Metadados!$F$6,Metadados!$F$7))),"Preencher colunas ao lado para definir impacto")</f>
        <v>Preencher colunas ao lado para definir impacto</v>
      </c>
      <c r="P30" s="115" t="str">
        <f>IFERROR(VLOOKUP(O30,Metadados!$F$4:$J$7,3,),"Favor preencher colunas para definir impacto")</f>
        <v>Favor preencher colunas para definir impacto</v>
      </c>
      <c r="Q30" s="101" t="s">
        <v>62</v>
      </c>
      <c r="R30" s="107" t="str">
        <f>IF(Q30&lt;&gt;"Selecionar",VLOOKUP(Q30,Metadados!$B$25:$F$29,5,0),"Preencher colunas para preencher probabilidade")</f>
        <v>Preencher colunas para preencher probabilidade</v>
      </c>
      <c r="S30" s="116" t="str">
        <f>IFERROR(VLOOKUP(R30,Metadados!$F$26:$G$29,2,FALSE),"Favor preencher colunas para definir probabilidade")</f>
        <v>Favor preencher colunas para definir probabilidade</v>
      </c>
      <c r="T30" s="121" t="str">
        <f>IF(R30&lt;&gt;"",N30*VLOOKUP(R30,Metadados!$F$26:$G$29,2,0),"")</f>
        <v>#N/A</v>
      </c>
      <c r="U30" s="118" t="str">
        <f>IF(T30&lt;&gt;"",IF(T30&lt;=Metadados!$N$6,Metadados!$M$6,IF(T30&lt;=Metadados!$N$8,Metadados!$M$8,IF(T30&lt;=Metadados!$N$10,Metadados!$M$10,Metadados!$M$12))),"")</f>
        <v>#N/A</v>
      </c>
      <c r="V30" s="119" t="str">
        <f t="shared" si="2"/>
        <v>R26 - &lt;&lt;preencher&gt;&gt;
</v>
      </c>
      <c r="W30" s="115" t="str">
        <f t="shared" si="3"/>
        <v>Favor preencher colunas para definir impactoFavor preencher colunas para definir probabilidade</v>
      </c>
      <c r="X30" s="101" t="s">
        <v>62</v>
      </c>
      <c r="Y30" s="120" t="s">
        <v>16</v>
      </c>
      <c r="Z30" s="77"/>
      <c r="AA30" s="77"/>
      <c r="AB30" s="77"/>
      <c r="AC30" s="77"/>
      <c r="AD30" s="77"/>
      <c r="AE30" s="77"/>
      <c r="AF30" s="77"/>
    </row>
    <row r="31" ht="15.75" customHeight="1">
      <c r="A31" s="77"/>
      <c r="B31" s="112">
        <v>27.0</v>
      </c>
      <c r="C31" s="96" t="s">
        <v>62</v>
      </c>
      <c r="D31" s="97" t="s">
        <v>16</v>
      </c>
      <c r="E31" s="98" t="s">
        <v>16</v>
      </c>
      <c r="F31" s="96" t="s">
        <v>16</v>
      </c>
      <c r="G31" s="98" t="s">
        <v>16</v>
      </c>
      <c r="H31" s="99" t="s">
        <v>62</v>
      </c>
      <c r="I31" s="100">
        <f>VLOOKUP(H31,Metadados!$B$3:$C$7,2,0)</f>
        <v>0</v>
      </c>
      <c r="J31" s="101" t="s">
        <v>62</v>
      </c>
      <c r="K31" s="100">
        <f>VLOOKUP(J31,Metadados!$B$11:$C$13,2,0)</f>
        <v>0</v>
      </c>
      <c r="L31" s="102" t="s">
        <v>62</v>
      </c>
      <c r="M31" s="113">
        <f>VLOOKUP(L31,Metadados!$B$17:$C$21,2,0)</f>
        <v>0</v>
      </c>
      <c r="N31" s="100">
        <f t="shared" si="1"/>
        <v>0</v>
      </c>
      <c r="O31" s="114" t="str">
        <f>IF(N31&gt;0,IF(N31&lt;=Metadados!$J$4,Metadados!$F$4,IF(N31&lt;=Metadados!$J$5,Metadados!$F$5,IF(N31&lt;=Metadados!$J$6,Metadados!$F$6,Metadados!$F$7))),"Preencher colunas ao lado para definir impacto")</f>
        <v>Preencher colunas ao lado para definir impacto</v>
      </c>
      <c r="P31" s="115" t="str">
        <f>IFERROR(VLOOKUP(O31,Metadados!$F$4:$J$7,3,),"Favor preencher colunas para definir impacto")</f>
        <v>Favor preencher colunas para definir impacto</v>
      </c>
      <c r="Q31" s="101" t="s">
        <v>62</v>
      </c>
      <c r="R31" s="107" t="str">
        <f>IF(Q31&lt;&gt;"Selecionar",VLOOKUP(Q31,Metadados!$B$25:$F$29,5,0),"Preencher colunas para preencher probabilidade")</f>
        <v>Preencher colunas para preencher probabilidade</v>
      </c>
      <c r="S31" s="116" t="str">
        <f>IFERROR(VLOOKUP(R31,Metadados!$F$26:$G$29,2,FALSE),"Favor preencher colunas para definir probabilidade")</f>
        <v>Favor preencher colunas para definir probabilidade</v>
      </c>
      <c r="T31" s="121" t="str">
        <f>IF(R31&lt;&gt;"",N31*VLOOKUP(R31,Metadados!$F$26:$G$29,2,0),"")</f>
        <v>#N/A</v>
      </c>
      <c r="U31" s="118" t="str">
        <f>IF(T31&lt;&gt;"",IF(T31&lt;=Metadados!$N$6,Metadados!$M$6,IF(T31&lt;=Metadados!$N$8,Metadados!$M$8,IF(T31&lt;=Metadados!$N$10,Metadados!$M$10,Metadados!$M$12))),"")</f>
        <v>#N/A</v>
      </c>
      <c r="V31" s="119" t="str">
        <f t="shared" si="2"/>
        <v>R27 - &lt;&lt;preencher&gt;&gt;
</v>
      </c>
      <c r="W31" s="115" t="str">
        <f t="shared" si="3"/>
        <v>Favor preencher colunas para definir impactoFavor preencher colunas para definir probabilidade</v>
      </c>
      <c r="X31" s="101" t="s">
        <v>62</v>
      </c>
      <c r="Y31" s="120" t="s">
        <v>16</v>
      </c>
      <c r="Z31" s="77"/>
      <c r="AA31" s="77"/>
      <c r="AB31" s="77"/>
      <c r="AC31" s="77"/>
      <c r="AD31" s="77"/>
      <c r="AE31" s="77"/>
      <c r="AF31" s="77"/>
    </row>
    <row r="32" ht="15.75" customHeight="1">
      <c r="A32" s="77"/>
      <c r="B32" s="112">
        <v>28.0</v>
      </c>
      <c r="C32" s="96" t="s">
        <v>62</v>
      </c>
      <c r="D32" s="97" t="s">
        <v>16</v>
      </c>
      <c r="E32" s="98" t="s">
        <v>16</v>
      </c>
      <c r="F32" s="96" t="s">
        <v>16</v>
      </c>
      <c r="G32" s="98" t="s">
        <v>16</v>
      </c>
      <c r="H32" s="99" t="s">
        <v>62</v>
      </c>
      <c r="I32" s="100">
        <f>VLOOKUP(H32,Metadados!$B$3:$C$7,2,0)</f>
        <v>0</v>
      </c>
      <c r="J32" s="101" t="s">
        <v>62</v>
      </c>
      <c r="K32" s="100">
        <f>VLOOKUP(J32,Metadados!$B$11:$C$13,2,0)</f>
        <v>0</v>
      </c>
      <c r="L32" s="102" t="s">
        <v>62</v>
      </c>
      <c r="M32" s="113">
        <f>VLOOKUP(L32,Metadados!$B$17:$C$21,2,0)</f>
        <v>0</v>
      </c>
      <c r="N32" s="100">
        <f t="shared" si="1"/>
        <v>0</v>
      </c>
      <c r="O32" s="114" t="str">
        <f>IF(N32&gt;0,IF(N32&lt;=Metadados!$J$4,Metadados!$F$4,IF(N32&lt;=Metadados!$J$5,Metadados!$F$5,IF(N32&lt;=Metadados!$J$6,Metadados!$F$6,Metadados!$F$7))),"Preencher colunas ao lado para definir impacto")</f>
        <v>Preencher colunas ao lado para definir impacto</v>
      </c>
      <c r="P32" s="115" t="str">
        <f>IFERROR(VLOOKUP(O32,Metadados!$F$4:$J$7,3,),"Favor preencher colunas para definir impacto")</f>
        <v>Favor preencher colunas para definir impacto</v>
      </c>
      <c r="Q32" s="101" t="s">
        <v>62</v>
      </c>
      <c r="R32" s="107" t="str">
        <f>IF(Q32&lt;&gt;"Selecionar",VLOOKUP(Q32,Metadados!$B$25:$F$29,5,0),"Preencher colunas para preencher probabilidade")</f>
        <v>Preencher colunas para preencher probabilidade</v>
      </c>
      <c r="S32" s="116" t="str">
        <f>IFERROR(VLOOKUP(R32,Metadados!$F$26:$G$29,2,FALSE),"Favor preencher colunas para definir probabilidade")</f>
        <v>Favor preencher colunas para definir probabilidade</v>
      </c>
      <c r="T32" s="121" t="str">
        <f>IF(R32&lt;&gt;"",N32*VLOOKUP(R32,Metadados!$F$26:$G$29,2,0),"")</f>
        <v>#N/A</v>
      </c>
      <c r="U32" s="118" t="str">
        <f>IF(T32&lt;&gt;"",IF(T32&lt;=Metadados!$N$6,Metadados!$M$6,IF(T32&lt;=Metadados!$N$8,Metadados!$M$8,IF(T32&lt;=Metadados!$N$10,Metadados!$M$10,Metadados!$M$12))),"")</f>
        <v>#N/A</v>
      </c>
      <c r="V32" s="119" t="str">
        <f t="shared" si="2"/>
        <v>R28 - &lt;&lt;preencher&gt;&gt;
</v>
      </c>
      <c r="W32" s="115" t="str">
        <f t="shared" si="3"/>
        <v>Favor preencher colunas para definir impactoFavor preencher colunas para definir probabilidade</v>
      </c>
      <c r="X32" s="101" t="s">
        <v>62</v>
      </c>
      <c r="Y32" s="120" t="s">
        <v>16</v>
      </c>
      <c r="Z32" s="77"/>
      <c r="AA32" s="77"/>
      <c r="AB32" s="77"/>
      <c r="AC32" s="77"/>
      <c r="AD32" s="77"/>
      <c r="AE32" s="77"/>
      <c r="AF32" s="77"/>
    </row>
    <row r="33" ht="15.75" customHeight="1">
      <c r="A33" s="77"/>
      <c r="B33" s="112">
        <v>29.0</v>
      </c>
      <c r="C33" s="96" t="s">
        <v>62</v>
      </c>
      <c r="D33" s="97" t="s">
        <v>16</v>
      </c>
      <c r="E33" s="98" t="s">
        <v>16</v>
      </c>
      <c r="F33" s="96" t="s">
        <v>16</v>
      </c>
      <c r="G33" s="98" t="s">
        <v>16</v>
      </c>
      <c r="H33" s="99" t="s">
        <v>62</v>
      </c>
      <c r="I33" s="100">
        <f>VLOOKUP(H33,Metadados!$B$3:$C$7,2,0)</f>
        <v>0</v>
      </c>
      <c r="J33" s="101" t="s">
        <v>62</v>
      </c>
      <c r="K33" s="100">
        <f>VLOOKUP(J33,Metadados!$B$11:$C$13,2,0)</f>
        <v>0</v>
      </c>
      <c r="L33" s="102" t="s">
        <v>62</v>
      </c>
      <c r="M33" s="113">
        <f>VLOOKUP(L33,Metadados!$B$17:$C$21,2,0)</f>
        <v>0</v>
      </c>
      <c r="N33" s="100">
        <f t="shared" si="1"/>
        <v>0</v>
      </c>
      <c r="O33" s="114" t="str">
        <f>IF(N33&gt;0,IF(N33&lt;=Metadados!$J$4,Metadados!$F$4,IF(N33&lt;=Metadados!$J$5,Metadados!$F$5,IF(N33&lt;=Metadados!$J$6,Metadados!$F$6,Metadados!$F$7))),"Preencher colunas ao lado para definir impacto")</f>
        <v>Preencher colunas ao lado para definir impacto</v>
      </c>
      <c r="P33" s="115" t="str">
        <f>IFERROR(VLOOKUP(O33,Metadados!$F$4:$J$7,3,),"Favor preencher colunas para definir impacto")</f>
        <v>Favor preencher colunas para definir impacto</v>
      </c>
      <c r="Q33" s="101" t="s">
        <v>62</v>
      </c>
      <c r="R33" s="107" t="str">
        <f>IF(Q33&lt;&gt;"Selecionar",VLOOKUP(Q33,Metadados!$B$25:$F$29,5,0),"Preencher colunas para preencher probabilidade")</f>
        <v>Preencher colunas para preencher probabilidade</v>
      </c>
      <c r="S33" s="116" t="str">
        <f>IFERROR(VLOOKUP(R33,Metadados!$F$26:$G$29,2,FALSE),"Favor preencher colunas para definir probabilidade")</f>
        <v>Favor preencher colunas para definir probabilidade</v>
      </c>
      <c r="T33" s="121" t="str">
        <f>IF(R33&lt;&gt;"",N33*VLOOKUP(R33,Metadados!$F$26:$G$29,2,0),"")</f>
        <v>#N/A</v>
      </c>
      <c r="U33" s="118" t="str">
        <f>IF(T33&lt;&gt;"",IF(T33&lt;=Metadados!$N$6,Metadados!$M$6,IF(T33&lt;=Metadados!$N$8,Metadados!$M$8,IF(T33&lt;=Metadados!$N$10,Metadados!$M$10,Metadados!$M$12))),"")</f>
        <v>#N/A</v>
      </c>
      <c r="V33" s="119" t="str">
        <f t="shared" si="2"/>
        <v>R29 - &lt;&lt;preencher&gt;&gt;
</v>
      </c>
      <c r="W33" s="115" t="str">
        <f t="shared" si="3"/>
        <v>Favor preencher colunas para definir impactoFavor preencher colunas para definir probabilidade</v>
      </c>
      <c r="X33" s="101" t="s">
        <v>62</v>
      </c>
      <c r="Y33" s="120" t="s">
        <v>16</v>
      </c>
      <c r="Z33" s="77"/>
      <c r="AA33" s="77"/>
      <c r="AB33" s="77"/>
      <c r="AC33" s="77"/>
      <c r="AD33" s="77"/>
      <c r="AE33" s="77"/>
      <c r="AF33" s="77"/>
    </row>
    <row r="34" ht="15.75" customHeight="1">
      <c r="A34" s="77"/>
      <c r="B34" s="122">
        <v>30.0</v>
      </c>
      <c r="C34" s="123" t="s">
        <v>62</v>
      </c>
      <c r="D34" s="124" t="s">
        <v>16</v>
      </c>
      <c r="E34" s="125" t="s">
        <v>16</v>
      </c>
      <c r="F34" s="123" t="s">
        <v>16</v>
      </c>
      <c r="G34" s="125" t="s">
        <v>16</v>
      </c>
      <c r="H34" s="99" t="s">
        <v>62</v>
      </c>
      <c r="I34" s="100">
        <f>VLOOKUP(H34,Metadados!$B$3:$C$7,2,0)</f>
        <v>0</v>
      </c>
      <c r="J34" s="101" t="s">
        <v>62</v>
      </c>
      <c r="K34" s="100">
        <f>VLOOKUP(J34,Metadados!$B$11:$C$13,2,0)</f>
        <v>0</v>
      </c>
      <c r="L34" s="102" t="s">
        <v>62</v>
      </c>
      <c r="M34" s="126">
        <f>VLOOKUP(L34,Metadados!$B$17:$C$21,2,0)</f>
        <v>0</v>
      </c>
      <c r="N34" s="127">
        <f t="shared" si="1"/>
        <v>0</v>
      </c>
      <c r="O34" s="128" t="str">
        <f>IF(N34&gt;0,IF(N34&lt;=Metadados!$J$4,Metadados!$F$4,IF(N34&lt;=Metadados!$J$5,Metadados!$F$5,IF(N34&lt;=Metadados!$J$6,Metadados!$F$6,Metadados!$F$7))),"Preencher colunas ao lado para definir impacto")</f>
        <v>Preencher colunas ao lado para definir impacto</v>
      </c>
      <c r="P34" s="129" t="str">
        <f>IFERROR(VLOOKUP(O34,Metadados!$F$4:$J$7,3,),"Favor preencher colunas para definir impacto")</f>
        <v>Favor preencher colunas para definir impacto</v>
      </c>
      <c r="Q34" s="101" t="s">
        <v>62</v>
      </c>
      <c r="R34" s="107" t="str">
        <f>IF(Q34&lt;&gt;"Selecionar",VLOOKUP(Q34,Metadados!$B$25:$F$29,5,0),"Preencher colunas para preencher probabilidade")</f>
        <v>Preencher colunas para preencher probabilidade</v>
      </c>
      <c r="S34" s="130" t="str">
        <f>IFERROR(VLOOKUP(R34,Metadados!$F$26:$G$29,2,FALSE),"Favor preencher colunas para definir probabilidade")</f>
        <v>Favor preencher colunas para definir probabilidade</v>
      </c>
      <c r="T34" s="131" t="str">
        <f>IF(R34&lt;&gt;"",N34*VLOOKUP(R34,Metadados!$F$26:$G$29,2,0),"")</f>
        <v>#N/A</v>
      </c>
      <c r="U34" s="132" t="str">
        <f>IF(T34&lt;&gt;"",IF(T34&lt;=Metadados!$N$6,Metadados!$M$6,IF(T34&lt;=Metadados!$N$8,Metadados!$M$8,IF(T34&lt;=Metadados!$N$10,Metadados!$M$10,Metadados!$M$12))),"")</f>
        <v>#N/A</v>
      </c>
      <c r="V34" s="133" t="str">
        <f t="shared" si="2"/>
        <v>R30 - &lt;&lt;preencher&gt;&gt;
</v>
      </c>
      <c r="W34" s="129" t="str">
        <f t="shared" si="3"/>
        <v>Favor preencher colunas para definir impactoFavor preencher colunas para definir probabilidade</v>
      </c>
      <c r="X34" s="101" t="s">
        <v>62</v>
      </c>
      <c r="Y34" s="134" t="s">
        <v>16</v>
      </c>
      <c r="Z34" s="77"/>
      <c r="AA34" s="77"/>
      <c r="AB34" s="77"/>
      <c r="AC34" s="77"/>
      <c r="AD34" s="77"/>
      <c r="AE34" s="77"/>
      <c r="AF34" s="77"/>
    </row>
    <row r="35" ht="15.75" customHeight="1">
      <c r="A35" s="7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77"/>
      <c r="AA35" s="77"/>
      <c r="AB35" s="77"/>
      <c r="AC35" s="77"/>
      <c r="AD35" s="77"/>
      <c r="AE35" s="77"/>
      <c r="AF35" s="77"/>
    </row>
    <row r="36" ht="15.75" hidden="1" customHeight="1">
      <c r="A36" s="7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77"/>
      <c r="AA36" s="77"/>
      <c r="AB36" s="77"/>
      <c r="AC36" s="77"/>
      <c r="AD36" s="77"/>
      <c r="AE36" s="77"/>
      <c r="AF36" s="77"/>
    </row>
    <row r="37" ht="15.75" hidden="1" customHeight="1">
      <c r="A37" s="7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77"/>
      <c r="AA37" s="77"/>
      <c r="AB37" s="77"/>
      <c r="AC37" s="77"/>
      <c r="AD37" s="77"/>
      <c r="AE37" s="77"/>
      <c r="AF37" s="77"/>
    </row>
    <row r="38" ht="15.75" hidden="1" customHeight="1">
      <c r="A38" s="7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77"/>
      <c r="AA38" s="77"/>
      <c r="AB38" s="77"/>
      <c r="AC38" s="77"/>
      <c r="AD38" s="77"/>
      <c r="AE38" s="77"/>
      <c r="AF38" s="77"/>
    </row>
    <row r="39" ht="15.75" hidden="1" customHeight="1">
      <c r="A39" s="7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77"/>
      <c r="AA39" s="77"/>
      <c r="AB39" s="77"/>
      <c r="AC39" s="77"/>
      <c r="AD39" s="77"/>
      <c r="AE39" s="77"/>
      <c r="AF39" s="77"/>
    </row>
    <row r="40" ht="15.75" hidden="1" customHeight="1">
      <c r="A40" s="7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77"/>
      <c r="AA40" s="77"/>
      <c r="AB40" s="77"/>
      <c r="AC40" s="77"/>
      <c r="AD40" s="77"/>
      <c r="AE40" s="77"/>
      <c r="AF40" s="77"/>
    </row>
    <row r="41" ht="15.75" hidden="1" customHeight="1">
      <c r="A41" s="7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77"/>
      <c r="AA41" s="77"/>
      <c r="AB41" s="77"/>
      <c r="AC41" s="77"/>
      <c r="AD41" s="77"/>
      <c r="AE41" s="77"/>
      <c r="AF41" s="77"/>
    </row>
    <row r="42" ht="15.75" hidden="1" customHeight="1">
      <c r="A42" s="7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77"/>
      <c r="AA42" s="77"/>
      <c r="AB42" s="77"/>
      <c r="AC42" s="77"/>
      <c r="AD42" s="77"/>
      <c r="AE42" s="77"/>
      <c r="AF42" s="77"/>
    </row>
    <row r="43" ht="15.75" hidden="1" customHeight="1">
      <c r="A43" s="7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77"/>
      <c r="AA43" s="77"/>
      <c r="AB43" s="77"/>
      <c r="AC43" s="77"/>
      <c r="AD43" s="77"/>
      <c r="AE43" s="77"/>
      <c r="AF43" s="77"/>
    </row>
    <row r="44" ht="15.75" hidden="1" customHeight="1">
      <c r="A44" s="7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77"/>
      <c r="AA44" s="77"/>
      <c r="AB44" s="77"/>
      <c r="AC44" s="77"/>
      <c r="AD44" s="77"/>
      <c r="AE44" s="77"/>
      <c r="AF44" s="77"/>
    </row>
    <row r="45" ht="15.75" hidden="1" customHeight="1">
      <c r="A45" s="7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77"/>
      <c r="AA45" s="77"/>
      <c r="AB45" s="77"/>
      <c r="AC45" s="77"/>
      <c r="AD45" s="77"/>
      <c r="AE45" s="77"/>
      <c r="AF45" s="77"/>
    </row>
    <row r="46" ht="15.75" hidden="1" customHeight="1">
      <c r="A46" s="7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77"/>
      <c r="AA46" s="77"/>
      <c r="AB46" s="77"/>
      <c r="AC46" s="77"/>
      <c r="AD46" s="77"/>
      <c r="AE46" s="77"/>
      <c r="AF46" s="77"/>
    </row>
    <row r="47" ht="15.75" hidden="1" customHeight="1">
      <c r="A47" s="7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77"/>
      <c r="AA47" s="77"/>
      <c r="AB47" s="77"/>
      <c r="AC47" s="77"/>
      <c r="AD47" s="77"/>
      <c r="AE47" s="77"/>
      <c r="AF47" s="77"/>
    </row>
    <row r="48" ht="15.75" hidden="1" customHeight="1">
      <c r="A48" s="7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77"/>
      <c r="AA48" s="77"/>
      <c r="AB48" s="77"/>
      <c r="AC48" s="77"/>
      <c r="AD48" s="77"/>
      <c r="AE48" s="77"/>
      <c r="AF48" s="77"/>
    </row>
    <row r="49" ht="15.75" hidden="1" customHeight="1">
      <c r="A49" s="7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77"/>
      <c r="AA49" s="77"/>
      <c r="AB49" s="77"/>
      <c r="AC49" s="77"/>
      <c r="AD49" s="77"/>
      <c r="AE49" s="77"/>
      <c r="AF49" s="77"/>
    </row>
    <row r="50" ht="15.75" hidden="1" customHeight="1">
      <c r="A50" s="7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77"/>
      <c r="AA50" s="77"/>
      <c r="AB50" s="77"/>
      <c r="AC50" s="77"/>
      <c r="AD50" s="77"/>
      <c r="AE50" s="77"/>
      <c r="AF50" s="77"/>
    </row>
    <row r="51" ht="15.75" hidden="1" customHeight="1">
      <c r="A51" s="7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77"/>
      <c r="AA51" s="77"/>
      <c r="AB51" s="77"/>
      <c r="AC51" s="77"/>
      <c r="AD51" s="77"/>
      <c r="AE51" s="77"/>
      <c r="AF51" s="77"/>
    </row>
    <row r="52" ht="15.75" hidden="1" customHeight="1">
      <c r="A52" s="7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77"/>
      <c r="AA52" s="77"/>
      <c r="AB52" s="77"/>
      <c r="AC52" s="77"/>
      <c r="AD52" s="77"/>
      <c r="AE52" s="77"/>
      <c r="AF52" s="77"/>
    </row>
    <row r="53" ht="15.75" hidden="1" customHeight="1">
      <c r="A53" s="7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77"/>
      <c r="AA53" s="77"/>
      <c r="AB53" s="77"/>
      <c r="AC53" s="77"/>
      <c r="AD53" s="77"/>
      <c r="AE53" s="77"/>
      <c r="AF53" s="77"/>
    </row>
    <row r="54" ht="15.75" hidden="1" customHeight="1">
      <c r="A54" s="7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77"/>
      <c r="AA54" s="77"/>
      <c r="AB54" s="77"/>
      <c r="AC54" s="77"/>
      <c r="AD54" s="77"/>
      <c r="AE54" s="77"/>
      <c r="AF54" s="77"/>
    </row>
    <row r="55" ht="15.75" hidden="1" customHeight="1">
      <c r="A55" s="7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77"/>
      <c r="AA55" s="77"/>
      <c r="AB55" s="77"/>
      <c r="AC55" s="77"/>
      <c r="AD55" s="77"/>
      <c r="AE55" s="77"/>
      <c r="AF55" s="77"/>
    </row>
    <row r="56" ht="15.75" hidden="1" customHeight="1">
      <c r="A56" s="7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77"/>
      <c r="AA56" s="77"/>
      <c r="AB56" s="77"/>
      <c r="AC56" s="77"/>
      <c r="AD56" s="77"/>
      <c r="AE56" s="77"/>
      <c r="AF56" s="77"/>
    </row>
    <row r="57" ht="15.75" hidden="1" customHeight="1">
      <c r="A57" s="7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77"/>
      <c r="AA57" s="77"/>
      <c r="AB57" s="77"/>
      <c r="AC57" s="77"/>
      <c r="AD57" s="77"/>
      <c r="AE57" s="77"/>
      <c r="AF57" s="77"/>
    </row>
    <row r="58" ht="15.75" hidden="1" customHeight="1">
      <c r="A58" s="7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77"/>
      <c r="AA58" s="77"/>
      <c r="AB58" s="77"/>
      <c r="AC58" s="77"/>
      <c r="AD58" s="77"/>
      <c r="AE58" s="77"/>
      <c r="AF58" s="77"/>
    </row>
    <row r="59" ht="15.75" hidden="1" customHeight="1">
      <c r="A59" s="7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77"/>
      <c r="AA59" s="77"/>
      <c r="AB59" s="77"/>
      <c r="AC59" s="77"/>
      <c r="AD59" s="77"/>
      <c r="AE59" s="77"/>
      <c r="AF59" s="77"/>
    </row>
    <row r="60" ht="15.75" hidden="1" customHeight="1">
      <c r="A60" s="7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77"/>
      <c r="AA60" s="77"/>
      <c r="AB60" s="77"/>
      <c r="AC60" s="77"/>
      <c r="AD60" s="77"/>
      <c r="AE60" s="77"/>
      <c r="AF60" s="77"/>
    </row>
    <row r="61" ht="15.75" hidden="1" customHeight="1">
      <c r="A61" s="7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77"/>
      <c r="AA61" s="77"/>
      <c r="AB61" s="77"/>
      <c r="AC61" s="77"/>
      <c r="AD61" s="77"/>
      <c r="AE61" s="77"/>
      <c r="AF61" s="77"/>
    </row>
    <row r="62" ht="15.75" hidden="1" customHeight="1">
      <c r="A62" s="7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77"/>
      <c r="AA62" s="77"/>
      <c r="AB62" s="77"/>
      <c r="AC62" s="77"/>
      <c r="AD62" s="77"/>
      <c r="AE62" s="77"/>
      <c r="AF62" s="77"/>
    </row>
    <row r="63" ht="15.75" hidden="1" customHeight="1">
      <c r="A63" s="7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77"/>
      <c r="AA63" s="77"/>
      <c r="AB63" s="77"/>
      <c r="AC63" s="77"/>
      <c r="AD63" s="77"/>
      <c r="AE63" s="77"/>
      <c r="AF63" s="77"/>
    </row>
    <row r="64" ht="15.75" hidden="1" customHeight="1">
      <c r="A64" s="7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77"/>
      <c r="AA64" s="77"/>
      <c r="AB64" s="77"/>
      <c r="AC64" s="77"/>
      <c r="AD64" s="77"/>
      <c r="AE64" s="77"/>
      <c r="AF64" s="77"/>
    </row>
    <row r="65" ht="15.75" hidden="1" customHeight="1">
      <c r="A65" s="7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77"/>
      <c r="AA65" s="77"/>
      <c r="AB65" s="77"/>
      <c r="AC65" s="77"/>
      <c r="AD65" s="77"/>
      <c r="AE65" s="77"/>
      <c r="AF65" s="77"/>
    </row>
    <row r="66" ht="15.75" hidden="1" customHeight="1">
      <c r="A66" s="7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77"/>
      <c r="AA66" s="77"/>
      <c r="AB66" s="77"/>
      <c r="AC66" s="77"/>
      <c r="AD66" s="77"/>
      <c r="AE66" s="77"/>
      <c r="AF66" s="77"/>
    </row>
    <row r="67" ht="15.75" hidden="1" customHeight="1">
      <c r="A67" s="7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77"/>
      <c r="AA67" s="77"/>
      <c r="AB67" s="77"/>
      <c r="AC67" s="77"/>
      <c r="AD67" s="77"/>
      <c r="AE67" s="77"/>
      <c r="AF67" s="77"/>
    </row>
    <row r="68" ht="15.75" hidden="1" customHeight="1">
      <c r="A68" s="7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77"/>
      <c r="AA68" s="77"/>
      <c r="AB68" s="77"/>
      <c r="AC68" s="77"/>
      <c r="AD68" s="77"/>
      <c r="AE68" s="77"/>
      <c r="AF68" s="77"/>
    </row>
    <row r="69" ht="15.75" hidden="1" customHeight="1">
      <c r="A69" s="7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77"/>
      <c r="AA69" s="77"/>
      <c r="AB69" s="77"/>
      <c r="AC69" s="77"/>
      <c r="AD69" s="77"/>
      <c r="AE69" s="77"/>
      <c r="AF69" s="77"/>
    </row>
    <row r="70" ht="15.75" hidden="1" customHeight="1">
      <c r="A70" s="7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77"/>
      <c r="AA70" s="77"/>
      <c r="AB70" s="77"/>
      <c r="AC70" s="77"/>
      <c r="AD70" s="77"/>
      <c r="AE70" s="77"/>
      <c r="AF70" s="77"/>
    </row>
    <row r="71" ht="15.75" hidden="1" customHeight="1">
      <c r="A71" s="7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77"/>
      <c r="AA71" s="77"/>
      <c r="AB71" s="77"/>
      <c r="AC71" s="77"/>
      <c r="AD71" s="77"/>
      <c r="AE71" s="77"/>
      <c r="AF71" s="77"/>
    </row>
    <row r="72" ht="15.75" hidden="1" customHeight="1">
      <c r="A72" s="7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77"/>
      <c r="AA72" s="77"/>
      <c r="AB72" s="77"/>
      <c r="AC72" s="77"/>
      <c r="AD72" s="77"/>
      <c r="AE72" s="77"/>
      <c r="AF72" s="77"/>
    </row>
    <row r="73" ht="15.75" hidden="1" customHeight="1">
      <c r="A73" s="7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77"/>
      <c r="AA73" s="77"/>
      <c r="AB73" s="77"/>
      <c r="AC73" s="77"/>
      <c r="AD73" s="77"/>
      <c r="AE73" s="77"/>
      <c r="AF73" s="77"/>
    </row>
    <row r="74" ht="15.75" hidden="1" customHeight="1">
      <c r="A74" s="7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77"/>
      <c r="AA74" s="77"/>
      <c r="AB74" s="77"/>
      <c r="AC74" s="77"/>
      <c r="AD74" s="77"/>
      <c r="AE74" s="77"/>
      <c r="AF74" s="77"/>
    </row>
    <row r="75" ht="15.75" hidden="1" customHeight="1">
      <c r="A75" s="7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77"/>
      <c r="AA75" s="77"/>
      <c r="AB75" s="77"/>
      <c r="AC75" s="77"/>
      <c r="AD75" s="77"/>
      <c r="AE75" s="77"/>
      <c r="AF75" s="77"/>
    </row>
    <row r="76" ht="15.75" hidden="1" customHeight="1">
      <c r="A76" s="7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77"/>
      <c r="AA76" s="77"/>
      <c r="AB76" s="77"/>
      <c r="AC76" s="77"/>
      <c r="AD76" s="77"/>
      <c r="AE76" s="77"/>
      <c r="AF76" s="77"/>
    </row>
    <row r="77" ht="15.75" hidden="1" customHeight="1">
      <c r="A77" s="7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77"/>
      <c r="AA77" s="77"/>
      <c r="AB77" s="77"/>
      <c r="AC77" s="77"/>
      <c r="AD77" s="77"/>
      <c r="AE77" s="77"/>
      <c r="AF77" s="77"/>
    </row>
    <row r="78" ht="15.75" hidden="1" customHeight="1">
      <c r="A78" s="7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77"/>
      <c r="AA78" s="77"/>
      <c r="AB78" s="77"/>
      <c r="AC78" s="77"/>
      <c r="AD78" s="77"/>
      <c r="AE78" s="77"/>
      <c r="AF78" s="77"/>
    </row>
    <row r="79" ht="15.75" hidden="1" customHeight="1">
      <c r="A79" s="7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77"/>
      <c r="AA79" s="77"/>
      <c r="AB79" s="77"/>
      <c r="AC79" s="77"/>
      <c r="AD79" s="77"/>
      <c r="AE79" s="77"/>
      <c r="AF79" s="77"/>
    </row>
    <row r="80" ht="15.75" hidden="1" customHeight="1">
      <c r="A80" s="7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77"/>
      <c r="AA80" s="77"/>
      <c r="AB80" s="77"/>
      <c r="AC80" s="77"/>
      <c r="AD80" s="77"/>
      <c r="AE80" s="77"/>
      <c r="AF80" s="77"/>
    </row>
    <row r="81" ht="15.75" hidden="1" customHeight="1">
      <c r="A81" s="7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77"/>
      <c r="AA81" s="77"/>
      <c r="AB81" s="77"/>
      <c r="AC81" s="77"/>
      <c r="AD81" s="77"/>
      <c r="AE81" s="77"/>
      <c r="AF81" s="77"/>
    </row>
    <row r="82" ht="15.75" hidden="1" customHeight="1">
      <c r="A82" s="7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77"/>
      <c r="AA82" s="77"/>
      <c r="AB82" s="77"/>
      <c r="AC82" s="77"/>
      <c r="AD82" s="77"/>
      <c r="AE82" s="77"/>
      <c r="AF82" s="77"/>
    </row>
    <row r="83" ht="15.75" hidden="1" customHeight="1">
      <c r="A83" s="7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77"/>
      <c r="AA83" s="77"/>
      <c r="AB83" s="77"/>
      <c r="AC83" s="77"/>
      <c r="AD83" s="77"/>
      <c r="AE83" s="77"/>
      <c r="AF83" s="77"/>
    </row>
    <row r="84" ht="15.75" hidden="1" customHeight="1">
      <c r="A84" s="7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77"/>
      <c r="AA84" s="77"/>
      <c r="AB84" s="77"/>
      <c r="AC84" s="77"/>
      <c r="AD84" s="77"/>
      <c r="AE84" s="77"/>
      <c r="AF84" s="77"/>
    </row>
    <row r="85" ht="15.75" hidden="1" customHeight="1">
      <c r="A85" s="7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77"/>
      <c r="AA85" s="77"/>
      <c r="AB85" s="77"/>
      <c r="AC85" s="77"/>
      <c r="AD85" s="77"/>
      <c r="AE85" s="77"/>
      <c r="AF85" s="77"/>
    </row>
    <row r="86" ht="15.75" hidden="1" customHeight="1">
      <c r="A86" s="7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77"/>
      <c r="AA86" s="77"/>
      <c r="AB86" s="77"/>
      <c r="AC86" s="77"/>
      <c r="AD86" s="77"/>
      <c r="AE86" s="77"/>
      <c r="AF86" s="77"/>
    </row>
    <row r="87" ht="15.75" hidden="1" customHeight="1">
      <c r="A87" s="7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77"/>
      <c r="AA87" s="77"/>
      <c r="AB87" s="77"/>
      <c r="AC87" s="77"/>
      <c r="AD87" s="77"/>
      <c r="AE87" s="77"/>
      <c r="AF87" s="77"/>
    </row>
    <row r="88" ht="15.75" hidden="1" customHeight="1">
      <c r="A88" s="7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77"/>
      <c r="AA88" s="77"/>
      <c r="AB88" s="77"/>
      <c r="AC88" s="77"/>
      <c r="AD88" s="77"/>
      <c r="AE88" s="77"/>
      <c r="AF88" s="77"/>
    </row>
    <row r="89" ht="15.75" hidden="1" customHeight="1">
      <c r="A89" s="7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77"/>
      <c r="AA89" s="77"/>
      <c r="AB89" s="77"/>
      <c r="AC89" s="77"/>
      <c r="AD89" s="77"/>
      <c r="AE89" s="77"/>
      <c r="AF89" s="77"/>
    </row>
    <row r="90" ht="15.75" hidden="1" customHeight="1">
      <c r="A90" s="7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77"/>
      <c r="AA90" s="77"/>
      <c r="AB90" s="77"/>
      <c r="AC90" s="77"/>
      <c r="AD90" s="77"/>
      <c r="AE90" s="77"/>
      <c r="AF90" s="77"/>
    </row>
    <row r="91" ht="15.75" hidden="1" customHeight="1">
      <c r="A91" s="7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77"/>
      <c r="AA91" s="77"/>
      <c r="AB91" s="77"/>
      <c r="AC91" s="77"/>
      <c r="AD91" s="77"/>
      <c r="AE91" s="77"/>
      <c r="AF91" s="77"/>
    </row>
    <row r="92" ht="15.75" hidden="1" customHeight="1">
      <c r="A92" s="7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77"/>
      <c r="AA92" s="77"/>
      <c r="AB92" s="77"/>
      <c r="AC92" s="77"/>
      <c r="AD92" s="77"/>
      <c r="AE92" s="77"/>
      <c r="AF92" s="77"/>
    </row>
    <row r="93" ht="15.75" hidden="1" customHeight="1">
      <c r="A93" s="7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77"/>
      <c r="AA93" s="77"/>
      <c r="AB93" s="77"/>
      <c r="AC93" s="77"/>
      <c r="AD93" s="77"/>
      <c r="AE93" s="77"/>
      <c r="AF93" s="77"/>
    </row>
    <row r="94" ht="15.75" hidden="1" customHeight="1">
      <c r="A94" s="7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77"/>
      <c r="AA94" s="77"/>
      <c r="AB94" s="77"/>
      <c r="AC94" s="77"/>
      <c r="AD94" s="77"/>
      <c r="AE94" s="77"/>
      <c r="AF94" s="77"/>
    </row>
    <row r="95" ht="15.75" hidden="1" customHeight="1">
      <c r="A95" s="7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77"/>
      <c r="AA95" s="77"/>
      <c r="AB95" s="77"/>
      <c r="AC95" s="77"/>
      <c r="AD95" s="77"/>
      <c r="AE95" s="77"/>
      <c r="AF95" s="77"/>
    </row>
    <row r="96" ht="15.75" hidden="1" customHeight="1">
      <c r="A96" s="7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77"/>
      <c r="AA96" s="77"/>
      <c r="AB96" s="77"/>
      <c r="AC96" s="77"/>
      <c r="AD96" s="77"/>
      <c r="AE96" s="77"/>
      <c r="AF96" s="77"/>
    </row>
    <row r="97" ht="15.75" hidden="1" customHeight="1">
      <c r="A97" s="7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77"/>
      <c r="AA97" s="77"/>
      <c r="AB97" s="77"/>
      <c r="AC97" s="77"/>
      <c r="AD97" s="77"/>
      <c r="AE97" s="77"/>
      <c r="AF97" s="77"/>
    </row>
    <row r="98" ht="15.75" hidden="1" customHeight="1">
      <c r="A98" s="7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77"/>
      <c r="AA98" s="77"/>
      <c r="AB98" s="77"/>
      <c r="AC98" s="77"/>
      <c r="AD98" s="77"/>
      <c r="AE98" s="77"/>
      <c r="AF98" s="77"/>
    </row>
    <row r="99" ht="15.75" hidden="1" customHeight="1">
      <c r="A99" s="7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77"/>
      <c r="AA99" s="77"/>
      <c r="AB99" s="77"/>
      <c r="AC99" s="77"/>
      <c r="AD99" s="77"/>
      <c r="AE99" s="77"/>
      <c r="AF99" s="77"/>
    </row>
    <row r="100" ht="15.75" hidden="1" customHeight="1">
      <c r="A100" s="7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77"/>
      <c r="AA100" s="77"/>
      <c r="AB100" s="77"/>
      <c r="AC100" s="77"/>
      <c r="AD100" s="77"/>
      <c r="AE100" s="77"/>
      <c r="AF100" s="77"/>
    </row>
    <row r="101" ht="15.75" hidden="1" customHeight="1">
      <c r="A101" s="7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77"/>
      <c r="AA101" s="77"/>
      <c r="AB101" s="77"/>
      <c r="AC101" s="77"/>
      <c r="AD101" s="77"/>
      <c r="AE101" s="77"/>
      <c r="AF101" s="77"/>
    </row>
    <row r="102" ht="15.75" hidden="1" customHeight="1">
      <c r="A102" s="7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77"/>
      <c r="AA102" s="77"/>
      <c r="AB102" s="77"/>
      <c r="AC102" s="77"/>
      <c r="AD102" s="77"/>
      <c r="AE102" s="77"/>
      <c r="AF102" s="77"/>
    </row>
    <row r="103" ht="15.75" hidden="1" customHeight="1">
      <c r="A103" s="7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77"/>
      <c r="AA103" s="77"/>
      <c r="AB103" s="77"/>
      <c r="AC103" s="77"/>
      <c r="AD103" s="77"/>
      <c r="AE103" s="77"/>
      <c r="AF103" s="77"/>
    </row>
    <row r="104" ht="15.75" hidden="1" customHeight="1">
      <c r="A104" s="7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77"/>
      <c r="AA104" s="77"/>
      <c r="AB104" s="77"/>
      <c r="AC104" s="77"/>
      <c r="AD104" s="77"/>
      <c r="AE104" s="77"/>
      <c r="AF104" s="77"/>
    </row>
    <row r="105" ht="15.75" hidden="1" customHeight="1">
      <c r="A105" s="7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77"/>
      <c r="AA105" s="77"/>
      <c r="AB105" s="77"/>
      <c r="AC105" s="77"/>
      <c r="AD105" s="77"/>
      <c r="AE105" s="77"/>
      <c r="AF105" s="77"/>
    </row>
    <row r="106" ht="15.75" hidden="1" customHeight="1">
      <c r="A106" s="7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77"/>
      <c r="AA106" s="77"/>
      <c r="AB106" s="77"/>
      <c r="AC106" s="77"/>
      <c r="AD106" s="77"/>
      <c r="AE106" s="77"/>
      <c r="AF106" s="77"/>
    </row>
    <row r="107" ht="15.75" hidden="1" customHeight="1">
      <c r="A107" s="7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77"/>
      <c r="AA107" s="77"/>
      <c r="AB107" s="77"/>
      <c r="AC107" s="77"/>
      <c r="AD107" s="77"/>
      <c r="AE107" s="77"/>
      <c r="AF107" s="77"/>
    </row>
    <row r="108" ht="15.75" hidden="1" customHeight="1">
      <c r="A108" s="7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77"/>
      <c r="AA108" s="77"/>
      <c r="AB108" s="77"/>
      <c r="AC108" s="77"/>
      <c r="AD108" s="77"/>
      <c r="AE108" s="77"/>
      <c r="AF108" s="77"/>
    </row>
    <row r="109" ht="15.75" hidden="1" customHeight="1">
      <c r="A109" s="7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77"/>
      <c r="AA109" s="77"/>
      <c r="AB109" s="77"/>
      <c r="AC109" s="77"/>
      <c r="AD109" s="77"/>
      <c r="AE109" s="77"/>
      <c r="AF109" s="77"/>
    </row>
    <row r="110" ht="15.75" hidden="1" customHeight="1">
      <c r="A110" s="7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77"/>
      <c r="AA110" s="77"/>
      <c r="AB110" s="77"/>
      <c r="AC110" s="77"/>
      <c r="AD110" s="77"/>
      <c r="AE110" s="77"/>
      <c r="AF110" s="77"/>
    </row>
    <row r="111" ht="15.75" hidden="1" customHeight="1">
      <c r="A111" s="7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77"/>
      <c r="AA111" s="77"/>
      <c r="AB111" s="77"/>
      <c r="AC111" s="77"/>
      <c r="AD111" s="77"/>
      <c r="AE111" s="77"/>
      <c r="AF111" s="77"/>
    </row>
    <row r="112" ht="15.75" hidden="1" customHeight="1">
      <c r="A112" s="7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77"/>
      <c r="AA112" s="77"/>
      <c r="AB112" s="77"/>
      <c r="AC112" s="77"/>
      <c r="AD112" s="77"/>
      <c r="AE112" s="77"/>
      <c r="AF112" s="77"/>
    </row>
    <row r="113" ht="15.75" hidden="1" customHeight="1">
      <c r="A113" s="7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77"/>
      <c r="AA113" s="77"/>
      <c r="AB113" s="77"/>
      <c r="AC113" s="77"/>
      <c r="AD113" s="77"/>
      <c r="AE113" s="77"/>
      <c r="AF113" s="77"/>
    </row>
    <row r="114" ht="15.75" hidden="1" customHeight="1">
      <c r="A114" s="7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77"/>
      <c r="AA114" s="77"/>
      <c r="AB114" s="77"/>
      <c r="AC114" s="77"/>
      <c r="AD114" s="77"/>
      <c r="AE114" s="77"/>
      <c r="AF114" s="77"/>
    </row>
    <row r="115" ht="15.75" hidden="1" customHeight="1">
      <c r="A115" s="7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77"/>
      <c r="AA115" s="77"/>
      <c r="AB115" s="77"/>
      <c r="AC115" s="77"/>
      <c r="AD115" s="77"/>
      <c r="AE115" s="77"/>
      <c r="AF115" s="77"/>
    </row>
    <row r="116" ht="15.75" hidden="1" customHeight="1">
      <c r="A116" s="7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77"/>
      <c r="AA116" s="77"/>
      <c r="AB116" s="77"/>
      <c r="AC116" s="77"/>
      <c r="AD116" s="77"/>
      <c r="AE116" s="77"/>
      <c r="AF116" s="77"/>
    </row>
    <row r="117" ht="15.75" hidden="1" customHeight="1">
      <c r="A117" s="7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77"/>
      <c r="AA117" s="77"/>
      <c r="AB117" s="77"/>
      <c r="AC117" s="77"/>
      <c r="AD117" s="77"/>
      <c r="AE117" s="77"/>
      <c r="AF117" s="77"/>
    </row>
    <row r="118" ht="15.75" hidden="1" customHeight="1">
      <c r="A118" s="7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77"/>
      <c r="AA118" s="77"/>
      <c r="AB118" s="77"/>
      <c r="AC118" s="77"/>
      <c r="AD118" s="77"/>
      <c r="AE118" s="77"/>
      <c r="AF118" s="77"/>
    </row>
    <row r="119" ht="15.75" hidden="1" customHeight="1">
      <c r="A119" s="7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77"/>
      <c r="AA119" s="77"/>
      <c r="AB119" s="77"/>
      <c r="AC119" s="77"/>
      <c r="AD119" s="77"/>
      <c r="AE119" s="77"/>
      <c r="AF119" s="77"/>
    </row>
    <row r="120" ht="15.75" hidden="1" customHeight="1">
      <c r="A120" s="7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77"/>
      <c r="AA120" s="77"/>
      <c r="AB120" s="77"/>
      <c r="AC120" s="77"/>
      <c r="AD120" s="77"/>
      <c r="AE120" s="77"/>
      <c r="AF120" s="77"/>
    </row>
    <row r="121" ht="15.75" hidden="1" customHeight="1">
      <c r="A121" s="7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77"/>
      <c r="AA121" s="77"/>
      <c r="AB121" s="77"/>
      <c r="AC121" s="77"/>
      <c r="AD121" s="77"/>
      <c r="AE121" s="77"/>
      <c r="AF121" s="77"/>
    </row>
    <row r="122" ht="15.75" hidden="1" customHeight="1">
      <c r="A122" s="7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77"/>
      <c r="AA122" s="77"/>
      <c r="AB122" s="77"/>
      <c r="AC122" s="77"/>
      <c r="AD122" s="77"/>
      <c r="AE122" s="77"/>
      <c r="AF122" s="77"/>
    </row>
    <row r="123" ht="15.75" hidden="1" customHeight="1">
      <c r="A123" s="7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77"/>
      <c r="AA123" s="77"/>
      <c r="AB123" s="77"/>
      <c r="AC123" s="77"/>
      <c r="AD123" s="77"/>
      <c r="AE123" s="77"/>
      <c r="AF123" s="77"/>
    </row>
    <row r="124" ht="15.75" hidden="1" customHeight="1">
      <c r="A124" s="7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77"/>
      <c r="AA124" s="77"/>
      <c r="AB124" s="77"/>
      <c r="AC124" s="77"/>
      <c r="AD124" s="77"/>
      <c r="AE124" s="77"/>
      <c r="AF124" s="77"/>
    </row>
    <row r="125" ht="15.75" hidden="1" customHeight="1">
      <c r="A125" s="7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77"/>
      <c r="AA125" s="77"/>
      <c r="AB125" s="77"/>
      <c r="AC125" s="77"/>
      <c r="AD125" s="77"/>
      <c r="AE125" s="77"/>
      <c r="AF125" s="77"/>
    </row>
    <row r="126" ht="15.75" hidden="1" customHeight="1">
      <c r="A126" s="7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77"/>
      <c r="AA126" s="77"/>
      <c r="AB126" s="77"/>
      <c r="AC126" s="77"/>
      <c r="AD126" s="77"/>
      <c r="AE126" s="77"/>
      <c r="AF126" s="77"/>
    </row>
    <row r="127" ht="15.75" hidden="1" customHeight="1">
      <c r="A127" s="7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77"/>
      <c r="AA127" s="77"/>
      <c r="AB127" s="77"/>
      <c r="AC127" s="77"/>
      <c r="AD127" s="77"/>
      <c r="AE127" s="77"/>
      <c r="AF127" s="77"/>
    </row>
    <row r="128" ht="15.75" hidden="1" customHeight="1">
      <c r="A128" s="77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77"/>
      <c r="AA128" s="77"/>
      <c r="AB128" s="77"/>
      <c r="AC128" s="77"/>
      <c r="AD128" s="77"/>
      <c r="AE128" s="77"/>
      <c r="AF128" s="77"/>
    </row>
    <row r="129" ht="15.75" hidden="1" customHeight="1">
      <c r="A129" s="77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77"/>
      <c r="AA129" s="77"/>
      <c r="AB129" s="77"/>
      <c r="AC129" s="77"/>
      <c r="AD129" s="77"/>
      <c r="AE129" s="77"/>
      <c r="AF129" s="77"/>
    </row>
    <row r="130" ht="15.75" hidden="1" customHeight="1">
      <c r="A130" s="77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77"/>
      <c r="AA130" s="77"/>
      <c r="AB130" s="77"/>
      <c r="AC130" s="77"/>
      <c r="AD130" s="77"/>
      <c r="AE130" s="77"/>
      <c r="AF130" s="77"/>
    </row>
    <row r="131" ht="15.75" hidden="1" customHeight="1">
      <c r="A131" s="77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77"/>
      <c r="AA131" s="77"/>
      <c r="AB131" s="77"/>
      <c r="AC131" s="77"/>
      <c r="AD131" s="77"/>
      <c r="AE131" s="77"/>
      <c r="AF131" s="77"/>
    </row>
    <row r="132" ht="15.75" hidden="1" customHeight="1">
      <c r="A132" s="77"/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77"/>
      <c r="AA132" s="77"/>
      <c r="AB132" s="77"/>
      <c r="AC132" s="77"/>
      <c r="AD132" s="77"/>
      <c r="AE132" s="77"/>
      <c r="AF132" s="77"/>
    </row>
    <row r="133" ht="15.75" hidden="1" customHeight="1">
      <c r="A133" s="7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77"/>
      <c r="AA133" s="77"/>
      <c r="AB133" s="77"/>
      <c r="AC133" s="77"/>
      <c r="AD133" s="77"/>
      <c r="AE133" s="77"/>
      <c r="AF133" s="77"/>
    </row>
    <row r="134" ht="15.75" hidden="1" customHeight="1">
      <c r="A134" s="7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77"/>
      <c r="AA134" s="77"/>
      <c r="AB134" s="77"/>
      <c r="AC134" s="77"/>
      <c r="AD134" s="77"/>
      <c r="AE134" s="77"/>
      <c r="AF134" s="77"/>
    </row>
    <row r="135" ht="15.75" hidden="1" customHeight="1">
      <c r="A135" s="77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77"/>
      <c r="AA135" s="77"/>
      <c r="AB135" s="77"/>
      <c r="AC135" s="77"/>
      <c r="AD135" s="77"/>
      <c r="AE135" s="77"/>
      <c r="AF135" s="77"/>
    </row>
    <row r="136" ht="15.75" hidden="1" customHeight="1">
      <c r="A136" s="77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77"/>
      <c r="AA136" s="77"/>
      <c r="AB136" s="77"/>
      <c r="AC136" s="77"/>
      <c r="AD136" s="77"/>
      <c r="AE136" s="77"/>
      <c r="AF136" s="77"/>
    </row>
    <row r="137" ht="15.75" hidden="1" customHeight="1">
      <c r="A137" s="77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77"/>
      <c r="AA137" s="77"/>
      <c r="AB137" s="77"/>
      <c r="AC137" s="77"/>
      <c r="AD137" s="77"/>
      <c r="AE137" s="77"/>
      <c r="AF137" s="77"/>
    </row>
    <row r="138" ht="15.75" hidden="1" customHeight="1">
      <c r="A138" s="7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77"/>
      <c r="AA138" s="77"/>
      <c r="AB138" s="77"/>
      <c r="AC138" s="77"/>
      <c r="AD138" s="77"/>
      <c r="AE138" s="77"/>
      <c r="AF138" s="77"/>
    </row>
    <row r="139" ht="15.75" hidden="1" customHeight="1">
      <c r="A139" s="77"/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  <c r="Z139" s="77"/>
      <c r="AA139" s="77"/>
      <c r="AB139" s="77"/>
      <c r="AC139" s="77"/>
      <c r="AD139" s="77"/>
      <c r="AE139" s="77"/>
      <c r="AF139" s="77"/>
    </row>
    <row r="140" ht="15.75" hidden="1" customHeight="1">
      <c r="A140" s="7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77"/>
      <c r="AA140" s="77"/>
      <c r="AB140" s="77"/>
      <c r="AC140" s="77"/>
      <c r="AD140" s="77"/>
      <c r="AE140" s="77"/>
      <c r="AF140" s="77"/>
    </row>
    <row r="141" ht="15.75" hidden="1" customHeight="1">
      <c r="A141" s="77"/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77"/>
      <c r="AA141" s="77"/>
      <c r="AB141" s="77"/>
      <c r="AC141" s="77"/>
      <c r="AD141" s="77"/>
      <c r="AE141" s="77"/>
      <c r="AF141" s="77"/>
    </row>
    <row r="142" ht="15.75" hidden="1" customHeight="1">
      <c r="A142" s="77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77"/>
      <c r="AA142" s="77"/>
      <c r="AB142" s="77"/>
      <c r="AC142" s="77"/>
      <c r="AD142" s="77"/>
      <c r="AE142" s="77"/>
      <c r="AF142" s="77"/>
    </row>
    <row r="143" ht="15.75" hidden="1" customHeight="1">
      <c r="A143" s="77"/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77"/>
      <c r="AA143" s="77"/>
      <c r="AB143" s="77"/>
      <c r="AC143" s="77"/>
      <c r="AD143" s="77"/>
      <c r="AE143" s="77"/>
      <c r="AF143" s="77"/>
    </row>
    <row r="144" ht="15.75" hidden="1" customHeight="1">
      <c r="A144" s="77"/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77"/>
      <c r="AA144" s="77"/>
      <c r="AB144" s="77"/>
      <c r="AC144" s="77"/>
      <c r="AD144" s="77"/>
      <c r="AE144" s="77"/>
      <c r="AF144" s="77"/>
    </row>
    <row r="145" ht="15.75" hidden="1" customHeight="1">
      <c r="A145" s="77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77"/>
      <c r="AA145" s="77"/>
      <c r="AB145" s="77"/>
      <c r="AC145" s="77"/>
      <c r="AD145" s="77"/>
      <c r="AE145" s="77"/>
      <c r="AF145" s="77"/>
    </row>
    <row r="146" ht="15.75" hidden="1" customHeight="1">
      <c r="A146" s="7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77"/>
      <c r="AA146" s="77"/>
      <c r="AB146" s="77"/>
      <c r="AC146" s="77"/>
      <c r="AD146" s="77"/>
      <c r="AE146" s="77"/>
      <c r="AF146" s="77"/>
    </row>
    <row r="147" ht="15.75" hidden="1" customHeight="1">
      <c r="A147" s="77"/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77"/>
      <c r="AA147" s="77"/>
      <c r="AB147" s="77"/>
      <c r="AC147" s="77"/>
      <c r="AD147" s="77"/>
      <c r="AE147" s="77"/>
      <c r="AF147" s="77"/>
    </row>
    <row r="148" ht="15.75" hidden="1" customHeight="1">
      <c r="A148" s="77"/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77"/>
      <c r="AA148" s="77"/>
      <c r="AB148" s="77"/>
      <c r="AC148" s="77"/>
      <c r="AD148" s="77"/>
      <c r="AE148" s="77"/>
      <c r="AF148" s="77"/>
    </row>
    <row r="149" ht="15.75" hidden="1" customHeight="1">
      <c r="A149" s="77"/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77"/>
      <c r="AA149" s="77"/>
      <c r="AB149" s="77"/>
      <c r="AC149" s="77"/>
      <c r="AD149" s="77"/>
      <c r="AE149" s="77"/>
      <c r="AF149" s="77"/>
    </row>
    <row r="150" ht="15.75" hidden="1" customHeight="1">
      <c r="A150" s="77"/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77"/>
      <c r="AA150" s="77"/>
      <c r="AB150" s="77"/>
      <c r="AC150" s="77"/>
      <c r="AD150" s="77"/>
      <c r="AE150" s="77"/>
      <c r="AF150" s="77"/>
    </row>
    <row r="151" ht="15.75" hidden="1" customHeight="1">
      <c r="A151" s="77"/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77"/>
      <c r="AA151" s="77"/>
      <c r="AB151" s="77"/>
      <c r="AC151" s="77"/>
      <c r="AD151" s="77"/>
      <c r="AE151" s="77"/>
      <c r="AF151" s="77"/>
    </row>
    <row r="152" ht="15.75" hidden="1" customHeight="1">
      <c r="A152" s="77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77"/>
      <c r="AA152" s="77"/>
      <c r="AB152" s="77"/>
      <c r="AC152" s="77"/>
      <c r="AD152" s="77"/>
      <c r="AE152" s="77"/>
      <c r="AF152" s="77"/>
    </row>
    <row r="153" ht="15.75" hidden="1" customHeight="1">
      <c r="A153" s="77"/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77"/>
      <c r="AA153" s="77"/>
      <c r="AB153" s="77"/>
      <c r="AC153" s="77"/>
      <c r="AD153" s="77"/>
      <c r="AE153" s="77"/>
      <c r="AF153" s="77"/>
    </row>
    <row r="154" ht="15.75" hidden="1" customHeight="1">
      <c r="A154" s="77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77"/>
      <c r="AA154" s="77"/>
      <c r="AB154" s="77"/>
      <c r="AC154" s="77"/>
      <c r="AD154" s="77"/>
      <c r="AE154" s="77"/>
      <c r="AF154" s="77"/>
    </row>
    <row r="155" ht="15.75" hidden="1" customHeight="1">
      <c r="A155" s="77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77"/>
      <c r="AA155" s="77"/>
      <c r="AB155" s="77"/>
      <c r="AC155" s="77"/>
      <c r="AD155" s="77"/>
      <c r="AE155" s="77"/>
      <c r="AF155" s="77"/>
    </row>
    <row r="156" ht="15.75" hidden="1" customHeight="1">
      <c r="A156" s="77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  <c r="Z156" s="77"/>
      <c r="AA156" s="77"/>
      <c r="AB156" s="77"/>
      <c r="AC156" s="77"/>
      <c r="AD156" s="77"/>
      <c r="AE156" s="77"/>
      <c r="AF156" s="77"/>
    </row>
    <row r="157" ht="15.75" hidden="1" customHeight="1">
      <c r="A157" s="77"/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67"/>
      <c r="Z157" s="77"/>
      <c r="AA157" s="77"/>
      <c r="AB157" s="77"/>
      <c r="AC157" s="77"/>
      <c r="AD157" s="77"/>
      <c r="AE157" s="77"/>
      <c r="AF157" s="77"/>
    </row>
    <row r="158" ht="15.75" hidden="1" customHeight="1">
      <c r="A158" s="77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77"/>
      <c r="AA158" s="77"/>
      <c r="AB158" s="77"/>
      <c r="AC158" s="77"/>
      <c r="AD158" s="77"/>
      <c r="AE158" s="77"/>
      <c r="AF158" s="77"/>
    </row>
    <row r="159" ht="15.75" hidden="1" customHeight="1">
      <c r="A159" s="77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77"/>
      <c r="AA159" s="77"/>
      <c r="AB159" s="77"/>
      <c r="AC159" s="77"/>
      <c r="AD159" s="77"/>
      <c r="AE159" s="77"/>
      <c r="AF159" s="77"/>
    </row>
    <row r="160" ht="15.75" hidden="1" customHeight="1">
      <c r="A160" s="77"/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  <c r="Z160" s="77"/>
      <c r="AA160" s="77"/>
      <c r="AB160" s="77"/>
      <c r="AC160" s="77"/>
      <c r="AD160" s="77"/>
      <c r="AE160" s="77"/>
      <c r="AF160" s="77"/>
    </row>
    <row r="161" ht="15.75" hidden="1" customHeight="1">
      <c r="A161" s="77"/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77"/>
      <c r="AA161" s="77"/>
      <c r="AB161" s="77"/>
      <c r="AC161" s="77"/>
      <c r="AD161" s="77"/>
      <c r="AE161" s="77"/>
      <c r="AF161" s="77"/>
    </row>
    <row r="162" ht="15.75" hidden="1" customHeight="1">
      <c r="A162" s="77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7"/>
      <c r="Y162" s="67"/>
      <c r="Z162" s="77"/>
      <c r="AA162" s="77"/>
      <c r="AB162" s="77"/>
      <c r="AC162" s="77"/>
      <c r="AD162" s="77"/>
      <c r="AE162" s="77"/>
      <c r="AF162" s="77"/>
    </row>
    <row r="163" ht="15.75" hidden="1" customHeight="1">
      <c r="A163" s="77"/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77"/>
      <c r="AA163" s="77"/>
      <c r="AB163" s="77"/>
      <c r="AC163" s="77"/>
      <c r="AD163" s="77"/>
      <c r="AE163" s="77"/>
      <c r="AF163" s="77"/>
    </row>
    <row r="164" ht="15.75" hidden="1" customHeight="1">
      <c r="A164" s="77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  <c r="Z164" s="77"/>
      <c r="AA164" s="77"/>
      <c r="AB164" s="77"/>
      <c r="AC164" s="77"/>
      <c r="AD164" s="77"/>
      <c r="AE164" s="77"/>
      <c r="AF164" s="77"/>
    </row>
    <row r="165" ht="15.75" hidden="1" customHeight="1">
      <c r="A165" s="77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77"/>
      <c r="AA165" s="77"/>
      <c r="AB165" s="77"/>
      <c r="AC165" s="77"/>
      <c r="AD165" s="77"/>
      <c r="AE165" s="77"/>
      <c r="AF165" s="77"/>
    </row>
    <row r="166" ht="15.75" hidden="1" customHeight="1">
      <c r="A166" s="77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77"/>
      <c r="AA166" s="77"/>
      <c r="AB166" s="77"/>
      <c r="AC166" s="77"/>
      <c r="AD166" s="77"/>
      <c r="AE166" s="77"/>
      <c r="AF166" s="77"/>
    </row>
    <row r="167" ht="15.75" hidden="1" customHeight="1">
      <c r="A167" s="77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77"/>
      <c r="AA167" s="77"/>
      <c r="AB167" s="77"/>
      <c r="AC167" s="77"/>
      <c r="AD167" s="77"/>
      <c r="AE167" s="77"/>
      <c r="AF167" s="77"/>
    </row>
    <row r="168" ht="15.75" hidden="1" customHeight="1">
      <c r="A168" s="77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77"/>
      <c r="AA168" s="77"/>
      <c r="AB168" s="77"/>
      <c r="AC168" s="77"/>
      <c r="AD168" s="77"/>
      <c r="AE168" s="77"/>
      <c r="AF168" s="77"/>
    </row>
    <row r="169" ht="15.75" hidden="1" customHeight="1">
      <c r="A169" s="77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77"/>
      <c r="AA169" s="77"/>
      <c r="AB169" s="77"/>
      <c r="AC169" s="77"/>
      <c r="AD169" s="77"/>
      <c r="AE169" s="77"/>
      <c r="AF169" s="77"/>
    </row>
    <row r="170" ht="15.75" hidden="1" customHeight="1">
      <c r="A170" s="77"/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  <c r="Z170" s="77"/>
      <c r="AA170" s="77"/>
      <c r="AB170" s="77"/>
      <c r="AC170" s="77"/>
      <c r="AD170" s="77"/>
      <c r="AE170" s="77"/>
      <c r="AF170" s="77"/>
    </row>
    <row r="171" ht="15.75" hidden="1" customHeight="1">
      <c r="A171" s="77"/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7"/>
      <c r="Z171" s="77"/>
      <c r="AA171" s="77"/>
      <c r="AB171" s="77"/>
      <c r="AC171" s="77"/>
      <c r="AD171" s="77"/>
      <c r="AE171" s="77"/>
      <c r="AF171" s="77"/>
    </row>
    <row r="172" ht="15.75" hidden="1" customHeight="1">
      <c r="A172" s="77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77"/>
      <c r="AA172" s="77"/>
      <c r="AB172" s="77"/>
      <c r="AC172" s="77"/>
      <c r="AD172" s="77"/>
      <c r="AE172" s="77"/>
      <c r="AF172" s="77"/>
    </row>
    <row r="173" ht="15.75" hidden="1" customHeight="1">
      <c r="A173" s="7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77"/>
      <c r="AA173" s="77"/>
      <c r="AB173" s="77"/>
      <c r="AC173" s="77"/>
      <c r="AD173" s="77"/>
      <c r="AE173" s="77"/>
      <c r="AF173" s="77"/>
    </row>
    <row r="174" ht="15.75" hidden="1" customHeight="1">
      <c r="A174" s="77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  <c r="Z174" s="77"/>
      <c r="AA174" s="77"/>
      <c r="AB174" s="77"/>
      <c r="AC174" s="77"/>
      <c r="AD174" s="77"/>
      <c r="AE174" s="77"/>
      <c r="AF174" s="77"/>
    </row>
    <row r="175" ht="15.75" hidden="1" customHeight="1">
      <c r="A175" s="77"/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77"/>
      <c r="AA175" s="77"/>
      <c r="AB175" s="77"/>
      <c r="AC175" s="77"/>
      <c r="AD175" s="77"/>
      <c r="AE175" s="77"/>
      <c r="AF175" s="77"/>
    </row>
    <row r="176" ht="15.75" hidden="1" customHeight="1">
      <c r="A176" s="77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77"/>
      <c r="AA176" s="77"/>
      <c r="AB176" s="77"/>
      <c r="AC176" s="77"/>
      <c r="AD176" s="77"/>
      <c r="AE176" s="77"/>
      <c r="AF176" s="77"/>
    </row>
    <row r="177" ht="15.75" hidden="1" customHeight="1">
      <c r="A177" s="77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  <c r="Z177" s="77"/>
      <c r="AA177" s="77"/>
      <c r="AB177" s="77"/>
      <c r="AC177" s="77"/>
      <c r="AD177" s="77"/>
      <c r="AE177" s="77"/>
      <c r="AF177" s="77"/>
    </row>
    <row r="178" ht="15.75" hidden="1" customHeight="1">
      <c r="A178" s="7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77"/>
      <c r="AA178" s="77"/>
      <c r="AB178" s="77"/>
      <c r="AC178" s="77"/>
      <c r="AD178" s="77"/>
      <c r="AE178" s="77"/>
      <c r="AF178" s="77"/>
    </row>
    <row r="179" ht="15.75" hidden="1" customHeight="1">
      <c r="A179" s="7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77"/>
      <c r="AA179" s="77"/>
      <c r="AB179" s="77"/>
      <c r="AC179" s="77"/>
      <c r="AD179" s="77"/>
      <c r="AE179" s="77"/>
      <c r="AF179" s="77"/>
    </row>
    <row r="180" ht="15.75" hidden="1" customHeight="1">
      <c r="A180" s="77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  <c r="Z180" s="77"/>
      <c r="AA180" s="77"/>
      <c r="AB180" s="77"/>
      <c r="AC180" s="77"/>
      <c r="AD180" s="77"/>
      <c r="AE180" s="77"/>
      <c r="AF180" s="77"/>
    </row>
    <row r="181" ht="15.75" hidden="1" customHeight="1">
      <c r="A181" s="7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  <c r="Z181" s="77"/>
      <c r="AA181" s="77"/>
      <c r="AB181" s="77"/>
      <c r="AC181" s="77"/>
      <c r="AD181" s="77"/>
      <c r="AE181" s="77"/>
      <c r="AF181" s="77"/>
    </row>
    <row r="182" ht="15.75" hidden="1" customHeight="1">
      <c r="A182" s="77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77"/>
      <c r="AA182" s="77"/>
      <c r="AB182" s="77"/>
      <c r="AC182" s="77"/>
      <c r="AD182" s="77"/>
      <c r="AE182" s="77"/>
      <c r="AF182" s="77"/>
    </row>
    <row r="183" ht="15.75" hidden="1" customHeight="1">
      <c r="A183" s="77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7"/>
      <c r="Z183" s="77"/>
      <c r="AA183" s="77"/>
      <c r="AB183" s="77"/>
      <c r="AC183" s="77"/>
      <c r="AD183" s="77"/>
      <c r="AE183" s="77"/>
      <c r="AF183" s="77"/>
    </row>
    <row r="184" ht="15.75" hidden="1" customHeight="1">
      <c r="A184" s="77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77"/>
      <c r="AA184" s="77"/>
      <c r="AB184" s="77"/>
      <c r="AC184" s="77"/>
      <c r="AD184" s="77"/>
      <c r="AE184" s="77"/>
      <c r="AF184" s="77"/>
    </row>
    <row r="185" ht="15.75" hidden="1" customHeight="1">
      <c r="A185" s="7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77"/>
      <c r="AA185" s="77"/>
      <c r="AB185" s="77"/>
      <c r="AC185" s="77"/>
      <c r="AD185" s="77"/>
      <c r="AE185" s="77"/>
      <c r="AF185" s="77"/>
    </row>
    <row r="186" ht="15.75" hidden="1" customHeight="1">
      <c r="A186" s="77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77"/>
      <c r="AA186" s="77"/>
      <c r="AB186" s="77"/>
      <c r="AC186" s="77"/>
      <c r="AD186" s="77"/>
      <c r="AE186" s="77"/>
      <c r="AF186" s="77"/>
    </row>
    <row r="187" ht="15.75" hidden="1" customHeight="1">
      <c r="A187" s="77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  <c r="Z187" s="77"/>
      <c r="AA187" s="77"/>
      <c r="AB187" s="77"/>
      <c r="AC187" s="77"/>
      <c r="AD187" s="77"/>
      <c r="AE187" s="77"/>
      <c r="AF187" s="77"/>
    </row>
    <row r="188" ht="15.75" hidden="1" customHeight="1">
      <c r="A188" s="77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  <c r="Z188" s="77"/>
      <c r="AA188" s="77"/>
      <c r="AB188" s="77"/>
      <c r="AC188" s="77"/>
      <c r="AD188" s="77"/>
      <c r="AE188" s="77"/>
      <c r="AF188" s="77"/>
    </row>
    <row r="189" ht="15.75" hidden="1" customHeight="1">
      <c r="A189" s="77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7"/>
      <c r="Z189" s="77"/>
      <c r="AA189" s="77"/>
      <c r="AB189" s="77"/>
      <c r="AC189" s="77"/>
      <c r="AD189" s="77"/>
      <c r="AE189" s="77"/>
      <c r="AF189" s="77"/>
    </row>
    <row r="190" ht="15.75" hidden="1" customHeight="1">
      <c r="A190" s="77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  <c r="Z190" s="77"/>
      <c r="AA190" s="77"/>
      <c r="AB190" s="77"/>
      <c r="AC190" s="77"/>
      <c r="AD190" s="77"/>
      <c r="AE190" s="77"/>
      <c r="AF190" s="77"/>
    </row>
    <row r="191" ht="15.75" hidden="1" customHeight="1">
      <c r="A191" s="7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77"/>
      <c r="AA191" s="77"/>
      <c r="AB191" s="77"/>
      <c r="AC191" s="77"/>
      <c r="AD191" s="77"/>
      <c r="AE191" s="77"/>
      <c r="AF191" s="77"/>
    </row>
    <row r="192" ht="15.75" hidden="1" customHeight="1">
      <c r="A192" s="7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77"/>
      <c r="AA192" s="77"/>
      <c r="AB192" s="77"/>
      <c r="AC192" s="77"/>
      <c r="AD192" s="77"/>
      <c r="AE192" s="77"/>
      <c r="AF192" s="77"/>
    </row>
    <row r="193" ht="15.75" hidden="1" customHeight="1">
      <c r="A193" s="77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77"/>
      <c r="AA193" s="77"/>
      <c r="AB193" s="77"/>
      <c r="AC193" s="77"/>
      <c r="AD193" s="77"/>
      <c r="AE193" s="77"/>
      <c r="AF193" s="77"/>
    </row>
    <row r="194" ht="15.75" hidden="1" customHeight="1">
      <c r="A194" s="77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77"/>
      <c r="AA194" s="77"/>
      <c r="AB194" s="77"/>
      <c r="AC194" s="77"/>
      <c r="AD194" s="77"/>
      <c r="AE194" s="77"/>
      <c r="AF194" s="77"/>
    </row>
    <row r="195" ht="15.75" hidden="1" customHeight="1">
      <c r="A195" s="77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77"/>
      <c r="AA195" s="77"/>
      <c r="AB195" s="77"/>
      <c r="AC195" s="77"/>
      <c r="AD195" s="77"/>
      <c r="AE195" s="77"/>
      <c r="AF195" s="77"/>
    </row>
    <row r="196" ht="15.75" hidden="1" customHeight="1">
      <c r="A196" s="77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77"/>
      <c r="AA196" s="77"/>
      <c r="AB196" s="77"/>
      <c r="AC196" s="77"/>
      <c r="AD196" s="77"/>
      <c r="AE196" s="77"/>
      <c r="AF196" s="77"/>
    </row>
    <row r="197" ht="15.75" hidden="1" customHeight="1">
      <c r="A197" s="77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77"/>
      <c r="AA197" s="77"/>
      <c r="AB197" s="77"/>
      <c r="AC197" s="77"/>
      <c r="AD197" s="77"/>
      <c r="AE197" s="77"/>
      <c r="AF197" s="77"/>
    </row>
    <row r="198" ht="15.75" hidden="1" customHeight="1">
      <c r="A198" s="7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77"/>
      <c r="AA198" s="77"/>
      <c r="AB198" s="77"/>
      <c r="AC198" s="77"/>
      <c r="AD198" s="77"/>
      <c r="AE198" s="77"/>
      <c r="AF198" s="77"/>
    </row>
    <row r="199" ht="15.75" hidden="1" customHeight="1">
      <c r="A199" s="77"/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77"/>
      <c r="AA199" s="77"/>
      <c r="AB199" s="77"/>
      <c r="AC199" s="77"/>
      <c r="AD199" s="77"/>
      <c r="AE199" s="77"/>
      <c r="AF199" s="77"/>
    </row>
    <row r="200" ht="15.75" hidden="1" customHeight="1">
      <c r="A200" s="77"/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77"/>
      <c r="AA200" s="77"/>
      <c r="AB200" s="77"/>
      <c r="AC200" s="77"/>
      <c r="AD200" s="77"/>
      <c r="AE200" s="77"/>
      <c r="AF200" s="77"/>
    </row>
    <row r="201" ht="15.75" hidden="1" customHeight="1">
      <c r="A201" s="77"/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77"/>
      <c r="AA201" s="77"/>
      <c r="AB201" s="77"/>
      <c r="AC201" s="77"/>
      <c r="AD201" s="77"/>
      <c r="AE201" s="77"/>
      <c r="AF201" s="77"/>
    </row>
    <row r="202" ht="15.75" hidden="1" customHeight="1">
      <c r="A202" s="77"/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77"/>
      <c r="AA202" s="77"/>
      <c r="AB202" s="77"/>
      <c r="AC202" s="77"/>
      <c r="AD202" s="77"/>
      <c r="AE202" s="77"/>
      <c r="AF202" s="77"/>
    </row>
    <row r="203" ht="15.75" hidden="1" customHeight="1">
      <c r="A203" s="77"/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77"/>
      <c r="AA203" s="77"/>
      <c r="AB203" s="77"/>
      <c r="AC203" s="77"/>
      <c r="AD203" s="77"/>
      <c r="AE203" s="77"/>
      <c r="AF203" s="77"/>
    </row>
    <row r="204" ht="15.75" hidden="1" customHeight="1">
      <c r="A204" s="77"/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77"/>
      <c r="AA204" s="77"/>
      <c r="AB204" s="77"/>
      <c r="AC204" s="77"/>
      <c r="AD204" s="77"/>
      <c r="AE204" s="77"/>
      <c r="AF204" s="77"/>
    </row>
    <row r="205" ht="15.75" hidden="1" customHeight="1">
      <c r="A205" s="77"/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77"/>
      <c r="AA205" s="77"/>
      <c r="AB205" s="77"/>
      <c r="AC205" s="77"/>
      <c r="AD205" s="77"/>
      <c r="AE205" s="77"/>
      <c r="AF205" s="77"/>
    </row>
    <row r="206" ht="15.75" hidden="1" customHeight="1">
      <c r="A206" s="77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77"/>
      <c r="AA206" s="77"/>
      <c r="AB206" s="77"/>
      <c r="AC206" s="77"/>
      <c r="AD206" s="77"/>
      <c r="AE206" s="77"/>
      <c r="AF206" s="77"/>
    </row>
    <row r="207" ht="15.75" hidden="1" customHeight="1">
      <c r="A207" s="77"/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77"/>
      <c r="AA207" s="77"/>
      <c r="AB207" s="77"/>
      <c r="AC207" s="77"/>
      <c r="AD207" s="77"/>
      <c r="AE207" s="77"/>
      <c r="AF207" s="77"/>
    </row>
    <row r="208" ht="15.75" hidden="1" customHeight="1">
      <c r="A208" s="77"/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77"/>
      <c r="AA208" s="77"/>
      <c r="AB208" s="77"/>
      <c r="AC208" s="77"/>
      <c r="AD208" s="77"/>
      <c r="AE208" s="77"/>
      <c r="AF208" s="77"/>
    </row>
    <row r="209" ht="15.75" hidden="1" customHeight="1">
      <c r="A209" s="7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  <c r="Z209" s="77"/>
      <c r="AA209" s="77"/>
      <c r="AB209" s="77"/>
      <c r="AC209" s="77"/>
      <c r="AD209" s="77"/>
      <c r="AE209" s="77"/>
      <c r="AF209" s="77"/>
    </row>
    <row r="210" ht="15.75" hidden="1" customHeight="1">
      <c r="A210" s="77"/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77"/>
      <c r="AA210" s="77"/>
      <c r="AB210" s="77"/>
      <c r="AC210" s="77"/>
      <c r="AD210" s="77"/>
      <c r="AE210" s="77"/>
      <c r="AF210" s="77"/>
    </row>
    <row r="211" ht="15.75" hidden="1" customHeight="1">
      <c r="A211" s="77"/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  <c r="Z211" s="77"/>
      <c r="AA211" s="77"/>
      <c r="AB211" s="77"/>
      <c r="AC211" s="77"/>
      <c r="AD211" s="77"/>
      <c r="AE211" s="77"/>
      <c r="AF211" s="77"/>
    </row>
    <row r="212" ht="15.75" hidden="1" customHeight="1">
      <c r="A212" s="7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77"/>
      <c r="AA212" s="77"/>
      <c r="AB212" s="77"/>
      <c r="AC212" s="77"/>
      <c r="AD212" s="77"/>
      <c r="AE212" s="77"/>
      <c r="AF212" s="77"/>
    </row>
    <row r="213" ht="15.75" hidden="1" customHeight="1">
      <c r="A213" s="77"/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  <c r="Z213" s="77"/>
      <c r="AA213" s="77"/>
      <c r="AB213" s="77"/>
      <c r="AC213" s="77"/>
      <c r="AD213" s="77"/>
      <c r="AE213" s="77"/>
      <c r="AF213" s="77"/>
    </row>
    <row r="214" ht="15.75" hidden="1" customHeight="1">
      <c r="A214" s="77"/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77"/>
      <c r="AA214" s="77"/>
      <c r="AB214" s="77"/>
      <c r="AC214" s="77"/>
      <c r="AD214" s="77"/>
      <c r="AE214" s="77"/>
      <c r="AF214" s="77"/>
    </row>
    <row r="215" ht="15.75" hidden="1" customHeight="1">
      <c r="A215" s="77"/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  <c r="Z215" s="77"/>
      <c r="AA215" s="77"/>
      <c r="AB215" s="77"/>
      <c r="AC215" s="77"/>
      <c r="AD215" s="77"/>
      <c r="AE215" s="77"/>
      <c r="AF215" s="77"/>
    </row>
    <row r="216" ht="15.75" hidden="1" customHeight="1">
      <c r="A216" s="77"/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7"/>
      <c r="Z216" s="77"/>
      <c r="AA216" s="77"/>
      <c r="AB216" s="77"/>
      <c r="AC216" s="77"/>
      <c r="AD216" s="77"/>
      <c r="AE216" s="77"/>
      <c r="AF216" s="77"/>
    </row>
    <row r="217" ht="15.75" hidden="1" customHeight="1">
      <c r="A217" s="77"/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  <c r="Z217" s="77"/>
      <c r="AA217" s="77"/>
      <c r="AB217" s="77"/>
      <c r="AC217" s="77"/>
      <c r="AD217" s="77"/>
      <c r="AE217" s="77"/>
      <c r="AF217" s="77"/>
    </row>
    <row r="218" ht="15.75" hidden="1" customHeight="1">
      <c r="A218" s="77"/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7"/>
      <c r="Z218" s="77"/>
      <c r="AA218" s="77"/>
      <c r="AB218" s="77"/>
      <c r="AC218" s="77"/>
      <c r="AD218" s="77"/>
      <c r="AE218" s="77"/>
      <c r="AF218" s="77"/>
    </row>
    <row r="219" ht="15.75" hidden="1" customHeight="1">
      <c r="A219" s="77"/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7"/>
      <c r="Z219" s="77"/>
      <c r="AA219" s="77"/>
      <c r="AB219" s="77"/>
      <c r="AC219" s="77"/>
      <c r="AD219" s="77"/>
      <c r="AE219" s="77"/>
      <c r="AF219" s="77"/>
    </row>
    <row r="220" ht="15.75" hidden="1" customHeight="1">
      <c r="A220" s="77"/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7"/>
      <c r="Z220" s="77"/>
      <c r="AA220" s="77"/>
      <c r="AB220" s="77"/>
      <c r="AC220" s="77"/>
      <c r="AD220" s="77"/>
      <c r="AE220" s="77"/>
      <c r="AF220" s="77"/>
    </row>
    <row r="221" ht="15.75" hidden="1" customHeight="1">
      <c r="A221" s="77"/>
      <c r="B221" s="67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67"/>
      <c r="Y221" s="67"/>
      <c r="Z221" s="77"/>
      <c r="AA221" s="77"/>
      <c r="AB221" s="77"/>
      <c r="AC221" s="77"/>
      <c r="AD221" s="77"/>
      <c r="AE221" s="77"/>
      <c r="AF221" s="77"/>
    </row>
    <row r="222" ht="15.75" hidden="1" customHeight="1">
      <c r="A222" s="77"/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7"/>
      <c r="Z222" s="77"/>
      <c r="AA222" s="77"/>
      <c r="AB222" s="77"/>
      <c r="AC222" s="77"/>
      <c r="AD222" s="77"/>
      <c r="AE222" s="77"/>
      <c r="AF222" s="77"/>
    </row>
    <row r="223" ht="15.75" hidden="1" customHeight="1">
      <c r="A223" s="77"/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7"/>
      <c r="Z223" s="77"/>
      <c r="AA223" s="77"/>
      <c r="AB223" s="77"/>
      <c r="AC223" s="77"/>
      <c r="AD223" s="77"/>
      <c r="AE223" s="77"/>
      <c r="AF223" s="77"/>
    </row>
    <row r="224" ht="15.75" hidden="1" customHeight="1">
      <c r="A224" s="77"/>
      <c r="B224" s="67"/>
      <c r="C224" s="67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67"/>
      <c r="Y224" s="67"/>
      <c r="Z224" s="77"/>
      <c r="AA224" s="77"/>
      <c r="AB224" s="77"/>
      <c r="AC224" s="77"/>
      <c r="AD224" s="77"/>
      <c r="AE224" s="77"/>
      <c r="AF224" s="77"/>
    </row>
    <row r="225" ht="15.75" hidden="1" customHeight="1">
      <c r="A225" s="77"/>
      <c r="B225" s="67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67"/>
      <c r="Y225" s="67"/>
      <c r="Z225" s="77"/>
      <c r="AA225" s="77"/>
      <c r="AB225" s="77"/>
      <c r="AC225" s="77"/>
      <c r="AD225" s="77"/>
      <c r="AE225" s="77"/>
      <c r="AF225" s="77"/>
    </row>
    <row r="226" ht="15.75" hidden="1" customHeight="1">
      <c r="A226" s="77"/>
      <c r="B226" s="67"/>
      <c r="C226" s="67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  <c r="X226" s="67"/>
      <c r="Y226" s="67"/>
      <c r="Z226" s="77"/>
      <c r="AA226" s="77"/>
      <c r="AB226" s="77"/>
      <c r="AC226" s="77"/>
      <c r="AD226" s="77"/>
      <c r="AE226" s="77"/>
      <c r="AF226" s="77"/>
    </row>
    <row r="227" ht="15.75" hidden="1" customHeight="1">
      <c r="A227" s="77"/>
      <c r="B227" s="67"/>
      <c r="C227" s="67"/>
      <c r="D227" s="67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  <c r="X227" s="67"/>
      <c r="Y227" s="67"/>
      <c r="Z227" s="77"/>
      <c r="AA227" s="77"/>
      <c r="AB227" s="77"/>
      <c r="AC227" s="77"/>
      <c r="AD227" s="77"/>
      <c r="AE227" s="77"/>
      <c r="AF227" s="77"/>
    </row>
    <row r="228" ht="15.75" hidden="1" customHeight="1">
      <c r="A228" s="77"/>
      <c r="B228" s="67"/>
      <c r="C228" s="67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  <c r="X228" s="67"/>
      <c r="Y228" s="67"/>
      <c r="Z228" s="77"/>
      <c r="AA228" s="77"/>
      <c r="AB228" s="77"/>
      <c r="AC228" s="77"/>
      <c r="AD228" s="77"/>
      <c r="AE228" s="77"/>
      <c r="AF228" s="77"/>
    </row>
    <row r="229" ht="15.75" hidden="1" customHeight="1">
      <c r="A229" s="77"/>
      <c r="B229" s="67"/>
      <c r="C229" s="67"/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  <c r="X229" s="67"/>
      <c r="Y229" s="67"/>
      <c r="Z229" s="77"/>
      <c r="AA229" s="77"/>
      <c r="AB229" s="77"/>
      <c r="AC229" s="77"/>
      <c r="AD229" s="77"/>
      <c r="AE229" s="77"/>
      <c r="AF229" s="77"/>
    </row>
    <row r="230" ht="15.75" hidden="1" customHeight="1">
      <c r="A230" s="77"/>
      <c r="B230" s="67"/>
      <c r="C230" s="67"/>
      <c r="D230" s="67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  <c r="X230" s="67"/>
      <c r="Y230" s="67"/>
      <c r="Z230" s="77"/>
      <c r="AA230" s="77"/>
      <c r="AB230" s="77"/>
      <c r="AC230" s="77"/>
      <c r="AD230" s="77"/>
      <c r="AE230" s="77"/>
      <c r="AF230" s="77"/>
    </row>
    <row r="231" ht="15.75" hidden="1" customHeight="1">
      <c r="A231" s="77"/>
      <c r="B231" s="67"/>
      <c r="C231" s="67"/>
      <c r="D231" s="67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67"/>
      <c r="Y231" s="67"/>
      <c r="Z231" s="77"/>
      <c r="AA231" s="77"/>
      <c r="AB231" s="77"/>
      <c r="AC231" s="77"/>
      <c r="AD231" s="77"/>
      <c r="AE231" s="77"/>
      <c r="AF231" s="77"/>
    </row>
    <row r="232" ht="15.75" hidden="1" customHeight="1">
      <c r="A232" s="77"/>
      <c r="B232" s="67"/>
      <c r="C232" s="67"/>
      <c r="D232" s="67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  <c r="X232" s="67"/>
      <c r="Y232" s="67"/>
      <c r="Z232" s="77"/>
      <c r="AA232" s="77"/>
      <c r="AB232" s="77"/>
      <c r="AC232" s="77"/>
      <c r="AD232" s="77"/>
      <c r="AE232" s="77"/>
      <c r="AF232" s="77"/>
    </row>
    <row r="233" ht="15.75" hidden="1" customHeight="1">
      <c r="A233" s="77"/>
      <c r="B233" s="67"/>
      <c r="C233" s="67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7"/>
      <c r="Z233" s="77"/>
      <c r="AA233" s="77"/>
      <c r="AB233" s="77"/>
      <c r="AC233" s="77"/>
      <c r="AD233" s="77"/>
      <c r="AE233" s="77"/>
      <c r="AF233" s="77"/>
    </row>
    <row r="234" ht="15.75" hidden="1" customHeight="1">
      <c r="A234" s="77"/>
      <c r="B234" s="67"/>
      <c r="C234" s="67"/>
      <c r="D234" s="67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  <c r="X234" s="67"/>
      <c r="Y234" s="67"/>
      <c r="Z234" s="77"/>
      <c r="AA234" s="77"/>
      <c r="AB234" s="77"/>
      <c r="AC234" s="77"/>
      <c r="AD234" s="77"/>
      <c r="AE234" s="77"/>
      <c r="AF234" s="77"/>
    </row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4:$AF$4"/>
  <mergeCells count="6">
    <mergeCell ref="B2:Y2"/>
    <mergeCell ref="Z2:AF2"/>
    <mergeCell ref="H3:O3"/>
    <mergeCell ref="Q3:R3"/>
    <mergeCell ref="Z3:AC3"/>
    <mergeCell ref="AD3:AE3"/>
  </mergeCells>
  <dataValidations>
    <dataValidation type="list" allowBlank="1" showErrorMessage="1" sqref="H5:H34">
      <formula1>Metadados!$B$3:$B$7</formula1>
    </dataValidation>
    <dataValidation type="list" allowBlank="1" showErrorMessage="1" sqref="J5:J34">
      <formula1>"Selecionar,Demais titulares (clientes,consumidores,colaboradores,terceiros,etc.),Menores de idade (criança e/ou adolescente)"</formula1>
    </dataValidation>
    <dataValidation type="list" allowBlank="1" showErrorMessage="1" sqref="C5:C34">
      <formula1>"Selecionar,Coleta/aquisição,Uso/processamento,Armazenamento,Transmissão/compartilhamento,Descarte"</formula1>
    </dataValidation>
    <dataValidation type="list" allowBlank="1" showErrorMessage="1" sqref="L5:L34">
      <formula1>"Selecionar,Dados públicos ou tornados manifestamente públicos pelo titular,Dados fornecidos pelo titular,Dados capturados,Dados derivados ou inferidos"</formula1>
    </dataValidation>
    <dataValidation type="list" allowBlank="1" showErrorMessage="1" sqref="X5:X34">
      <formula1>"Selecionar,SIM,NÃO"</formula1>
    </dataValidation>
    <dataValidation type="list" allowBlank="1" showErrorMessage="1" sqref="Q5:Q34">
      <formula1>"Selecionar,Existentes e implementados,Existentes,mas parcialmente implementados,Insuficientes,Inexistentes"</formula1>
    </dataValidation>
  </dataValidations>
  <printOptions/>
  <pageMargins bottom="0.787401575" footer="0.0" header="0.0" left="0.511811024" right="0.511811024" top="0.7874015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5.71"/>
    <col customWidth="1" min="2" max="2" width="4.71"/>
    <col customWidth="1" min="3" max="3" width="20.71"/>
    <col customWidth="1" min="4" max="4" width="30.71"/>
    <col customWidth="1" min="5" max="5" width="29.86"/>
    <col customWidth="1" hidden="1" min="6" max="6" width="5.71"/>
    <col customWidth="1" min="7" max="7" width="31.29"/>
    <col customWidth="1" hidden="1" min="8" max="8" width="9.29"/>
    <col customWidth="1" min="9" max="9" width="29.0"/>
    <col customWidth="1" hidden="1" min="10" max="10" width="7.29"/>
    <col customWidth="1" hidden="1" min="11" max="11" width="8.0"/>
    <col customWidth="1" min="12" max="12" width="18.71"/>
    <col customWidth="1" hidden="1" min="13" max="13" width="33.29"/>
    <col customWidth="1" min="14" max="15" width="18.71"/>
    <col customWidth="1" hidden="1" min="16" max="16" width="33.14"/>
    <col customWidth="1" hidden="1" min="17" max="17" width="15.14"/>
    <col customWidth="1" hidden="1" min="18" max="18" width="34.57"/>
    <col customWidth="1" hidden="1" min="19" max="19" width="29.71"/>
    <col customWidth="1" min="20" max="20" width="18.71"/>
    <col customWidth="1" min="21" max="21" width="22.71"/>
    <col customWidth="1" min="22" max="22" width="8.71"/>
    <col customWidth="1" hidden="1" min="23" max="26" width="8.71"/>
  </cols>
  <sheetData>
    <row r="1" ht="15.0" customHeight="1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</row>
    <row r="2" ht="30.0" customHeight="1">
      <c r="A2" s="67"/>
      <c r="B2" s="135" t="s">
        <v>6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9"/>
      <c r="V2" s="67"/>
      <c r="W2" s="67"/>
      <c r="X2" s="67"/>
      <c r="Y2" s="67"/>
      <c r="Z2" s="67"/>
    </row>
    <row r="3" ht="15.0" customHeight="1">
      <c r="A3" s="67"/>
      <c r="B3" s="80" t="s">
        <v>40</v>
      </c>
      <c r="C3" s="80" t="s">
        <v>41</v>
      </c>
      <c r="D3" s="81" t="s">
        <v>45</v>
      </c>
      <c r="E3" s="82" t="s">
        <v>65</v>
      </c>
      <c r="F3" s="28"/>
      <c r="G3" s="28"/>
      <c r="H3" s="28"/>
      <c r="I3" s="28"/>
      <c r="J3" s="28"/>
      <c r="K3" s="28"/>
      <c r="L3" s="29"/>
      <c r="M3" s="83"/>
      <c r="N3" s="82" t="s">
        <v>66</v>
      </c>
      <c r="O3" s="29"/>
      <c r="P3" s="83"/>
      <c r="Q3" s="136" t="s">
        <v>67</v>
      </c>
      <c r="R3" s="83"/>
      <c r="S3" s="83"/>
      <c r="T3" s="81" t="s">
        <v>68</v>
      </c>
      <c r="U3" s="80" t="s">
        <v>69</v>
      </c>
      <c r="V3" s="67"/>
      <c r="W3" s="67"/>
      <c r="X3" s="67"/>
      <c r="Y3" s="67"/>
      <c r="Z3" s="67"/>
    </row>
    <row r="4" ht="49.5" customHeight="1">
      <c r="A4" s="67"/>
      <c r="B4" s="86"/>
      <c r="C4" s="86"/>
      <c r="D4" s="88"/>
      <c r="E4" s="137" t="s">
        <v>52</v>
      </c>
      <c r="F4" s="138"/>
      <c r="G4" s="137" t="s">
        <v>53</v>
      </c>
      <c r="H4" s="138"/>
      <c r="I4" s="137" t="s">
        <v>54</v>
      </c>
      <c r="J4" s="138"/>
      <c r="K4" s="139" t="s">
        <v>55</v>
      </c>
      <c r="L4" s="140" t="s">
        <v>56</v>
      </c>
      <c r="M4" s="83" t="s">
        <v>70</v>
      </c>
      <c r="N4" s="137" t="s">
        <v>58</v>
      </c>
      <c r="O4" s="140" t="s">
        <v>56</v>
      </c>
      <c r="P4" s="83" t="s">
        <v>71</v>
      </c>
      <c r="Q4" s="141"/>
      <c r="R4" s="83" t="s">
        <v>60</v>
      </c>
      <c r="S4" s="83" t="s">
        <v>61</v>
      </c>
      <c r="T4" s="88"/>
      <c r="U4" s="87"/>
      <c r="V4" s="67"/>
      <c r="W4" s="67"/>
      <c r="X4" s="67"/>
      <c r="Y4" s="67"/>
      <c r="Z4" s="67"/>
    </row>
    <row r="5">
      <c r="A5" s="67"/>
      <c r="B5" s="142">
        <v>1.0</v>
      </c>
      <c r="C5" s="97" t="s">
        <v>62</v>
      </c>
      <c r="D5" s="143" t="str">
        <f>'Identif. e Avaliação de Riscos'!G5</f>
        <v>&lt;&lt;preencher&gt;&gt;</v>
      </c>
      <c r="E5" s="144" t="s">
        <v>62</v>
      </c>
      <c r="F5" s="103">
        <f>VLOOKUP($E5,Metadados!$B$3:$C$7,2,0)</f>
        <v>0</v>
      </c>
      <c r="G5" s="145" t="s">
        <v>62</v>
      </c>
      <c r="H5" s="103">
        <f>VLOOKUP($G5,Metadados!$B$11:$C$13,2,0)</f>
        <v>0</v>
      </c>
      <c r="I5" s="146" t="s">
        <v>62</v>
      </c>
      <c r="J5" s="147">
        <f>VLOOKUP($I5,Metadados!$B$17:$C$21,2,0)</f>
        <v>0</v>
      </c>
      <c r="K5" s="148">
        <f t="shared" ref="K5:K34" si="1">ROUND(AVERAGE(F5,H5,J5),0)</f>
        <v>0</v>
      </c>
      <c r="L5" s="149" t="str">
        <f>IF(K5&gt;0,IF(K5&lt;=Metadados!$J$4,Metadados!$F$4,IF(K5&lt;=Metadados!$J$5,Metadados!$F$5,IF(K5&lt;=Metadados!$J$6,Metadados!$F$6,Metadados!$F$7))),"")</f>
        <v/>
      </c>
      <c r="M5" s="150" t="str">
        <f>IFERROR(VLOOKUP(L5,Metadados!$F$4:$J$7,3,),"Favor preencher colunas para definir impacto")</f>
        <v>Favor preencher colunas para definir impacto</v>
      </c>
      <c r="N5" s="144" t="s">
        <v>62</v>
      </c>
      <c r="O5" s="151" t="str">
        <f>IF(N5&lt;&gt;"Escolha",VLOOKUP($N5,Metadados!$B$26:$F$29,5,0),"")</f>
        <v>#N/A</v>
      </c>
      <c r="P5" s="152" t="str">
        <f>IFERROR(VLOOKUP(O5,Metadados!$F$26:$G$29,2,FALSE),"Favor preencher colunas para definir probabilidade")</f>
        <v>Favor preencher colunas para definir probabilidade</v>
      </c>
      <c r="Q5" s="153" t="str">
        <f>IF(O5&lt;&gt;"",K5*VLOOKUP(O5,Metadados!$F$26:$G$29,2,0),"")</f>
        <v>#N/A</v>
      </c>
      <c r="R5" s="154" t="str">
        <f t="shared" ref="R5:R34" si="2">"R"&amp;B5&amp;" - "&amp;D5&amp;CHAR(10)&amp;""</f>
        <v>R1 - &lt;&lt;preencher&gt;&gt;
</v>
      </c>
      <c r="S5" s="155" t="str">
        <f t="shared" ref="S5:S34" si="3">M5&amp;P5</f>
        <v>Favor preencher colunas para definir impactoFavor preencher colunas para definir probabilidade</v>
      </c>
      <c r="T5" s="156" t="str">
        <f>IF(Q5&lt;&gt;"",IF(Q5&lt;=Metadados!$N$6,Metadados!$M$6,IF(Q5&lt;=Metadados!$N$8,Metadados!$M$8,IF(Q5&lt;=Metadados!$N$10,Metadados!$M$10,Metadados!$M$12))),"")</f>
        <v>#N/A</v>
      </c>
      <c r="U5" s="143" t="s">
        <v>62</v>
      </c>
      <c r="V5" s="67"/>
      <c r="W5" s="67"/>
      <c r="X5" s="67"/>
      <c r="Y5" s="67"/>
      <c r="Z5" s="67"/>
    </row>
    <row r="6">
      <c r="A6" s="67"/>
      <c r="B6" s="157">
        <v>2.0</v>
      </c>
      <c r="C6" s="97" t="s">
        <v>62</v>
      </c>
      <c r="D6" s="96" t="str">
        <f>'Identif. e Avaliação de Riscos'!G6</f>
        <v>&lt;&lt;preencher&gt;&gt;</v>
      </c>
      <c r="E6" s="158" t="s">
        <v>62</v>
      </c>
      <c r="F6" s="159">
        <f>VLOOKUP($E6,Metadados!$B$3:$C$7,2,0)</f>
        <v>0</v>
      </c>
      <c r="G6" s="160" t="s">
        <v>62</v>
      </c>
      <c r="H6" s="159">
        <f>VLOOKUP($G6,Metadados!$B$11:$C$13,2,0)</f>
        <v>0</v>
      </c>
      <c r="I6" s="161" t="s">
        <v>62</v>
      </c>
      <c r="J6" s="162">
        <f>VLOOKUP($I6,Metadados!$B$17:$C$21,2,0)</f>
        <v>0</v>
      </c>
      <c r="K6" s="163">
        <f t="shared" si="1"/>
        <v>0</v>
      </c>
      <c r="L6" s="164" t="str">
        <f>IF(K6&gt;0,IF(K6&lt;=Metadados!$J$4,Metadados!$F$4,IF(K6&lt;=Metadados!$J$5,Metadados!$F$5,IF(K6&lt;=Metadados!$J$6,Metadados!$F$6,Metadados!$F$7))),"")</f>
        <v/>
      </c>
      <c r="M6" s="165" t="str">
        <f>IFERROR(VLOOKUP(L6,Metadados!$F$4:$J$7,3,),"Favor preencher colunas para definir impacto")</f>
        <v>Favor preencher colunas para definir impacto</v>
      </c>
      <c r="N6" s="99" t="s">
        <v>62</v>
      </c>
      <c r="O6" s="166" t="str">
        <f>IF(N6&lt;&gt;"Escolha",VLOOKUP($N6,Metadados!$B$26:$F$29,5,0),"")</f>
        <v>#N/A</v>
      </c>
      <c r="P6" s="167" t="str">
        <f>IFERROR(VLOOKUP(O6,Metadados!$F$26:$G$29,2,FALSE),"Favor preencher colunas para definir probabilidade")</f>
        <v>Favor preencher colunas para definir probabilidade</v>
      </c>
      <c r="Q6" s="168" t="str">
        <f>IF(O6&lt;&gt;"",K6*VLOOKUP(O6,Metadados!$F$26:$G$29,2,0),"")</f>
        <v>#N/A</v>
      </c>
      <c r="R6" s="169" t="str">
        <f t="shared" si="2"/>
        <v>R2 - &lt;&lt;preencher&gt;&gt;
</v>
      </c>
      <c r="S6" s="170" t="str">
        <f t="shared" si="3"/>
        <v>Favor preencher colunas para definir impactoFavor preencher colunas para definir probabilidade</v>
      </c>
      <c r="T6" s="171" t="str">
        <f>IF(Q6&lt;&gt;"",IF(Q6&lt;=Metadados!$N$6,Metadados!$M$6,IF(Q6&lt;=Metadados!$N$8,Metadados!$M$8,IF(Q6&lt;=Metadados!$N$10,Metadados!$M$10,Metadados!$M$12))),"")</f>
        <v>#N/A</v>
      </c>
      <c r="U6" s="96" t="s">
        <v>62</v>
      </c>
      <c r="V6" s="67"/>
      <c r="W6" s="67"/>
      <c r="X6" s="67"/>
      <c r="Y6" s="67"/>
      <c r="Z6" s="67"/>
    </row>
    <row r="7">
      <c r="A7" s="67"/>
      <c r="B7" s="157">
        <v>3.0</v>
      </c>
      <c r="C7" s="97" t="s">
        <v>62</v>
      </c>
      <c r="D7" s="96" t="str">
        <f>'Identif. e Avaliação de Riscos'!G7</f>
        <v>&lt;&lt;preencher&gt;&gt;</v>
      </c>
      <c r="E7" s="158" t="s">
        <v>62</v>
      </c>
      <c r="F7" s="159">
        <f>VLOOKUP($E7,Metadados!$B$3:$C$7,2,0)</f>
        <v>0</v>
      </c>
      <c r="G7" s="160" t="s">
        <v>62</v>
      </c>
      <c r="H7" s="159">
        <f>VLOOKUP($G7,Metadados!$B$11:$C$13,2,0)</f>
        <v>0</v>
      </c>
      <c r="I7" s="161" t="s">
        <v>62</v>
      </c>
      <c r="J7" s="162">
        <f>VLOOKUP($I7,Metadados!$B$17:$C$21,2,0)</f>
        <v>0</v>
      </c>
      <c r="K7" s="163">
        <f t="shared" si="1"/>
        <v>0</v>
      </c>
      <c r="L7" s="164" t="str">
        <f>IF(K7&gt;0,IF(K7&lt;=Metadados!$J$4,Metadados!$F$4,IF(K7&lt;=Metadados!$J$5,Metadados!$F$5,IF(K7&lt;=Metadados!$J$6,Metadados!$F$6,Metadados!$F$7))),"")</f>
        <v/>
      </c>
      <c r="M7" s="165" t="str">
        <f>IFERROR(VLOOKUP(L7,Metadados!$F$4:$J$7,3,),"Favor preencher colunas para definir impacto")</f>
        <v>Favor preencher colunas para definir impacto</v>
      </c>
      <c r="N7" s="99" t="s">
        <v>62</v>
      </c>
      <c r="O7" s="166" t="str">
        <f>IF(N7&lt;&gt;"Escolha",VLOOKUP($N7,Metadados!$B$26:$F$29,5,0),"")</f>
        <v>#N/A</v>
      </c>
      <c r="P7" s="167" t="str">
        <f>IFERROR(VLOOKUP(O7,Metadados!$F$26:$G$29,2,FALSE),"Favor preencher colunas para definir probabilidade")</f>
        <v>Favor preencher colunas para definir probabilidade</v>
      </c>
      <c r="Q7" s="168" t="str">
        <f>IF(O7&lt;&gt;"",K7*VLOOKUP(O7,Metadados!$F$26:$G$29,2,0),"")</f>
        <v>#N/A</v>
      </c>
      <c r="R7" s="169" t="str">
        <f t="shared" si="2"/>
        <v>R3 - &lt;&lt;preencher&gt;&gt;
</v>
      </c>
      <c r="S7" s="170" t="str">
        <f t="shared" si="3"/>
        <v>Favor preencher colunas para definir impactoFavor preencher colunas para definir probabilidade</v>
      </c>
      <c r="T7" s="171" t="str">
        <f>IF(Q7&lt;&gt;"",IF(Q7&lt;=Metadados!$N$6,Metadados!$M$6,IF(Q7&lt;=Metadados!$N$8,Metadados!$M$8,IF(Q7&lt;=Metadados!$N$10,Metadados!$M$10,Metadados!$M$12))),"")</f>
        <v>#N/A</v>
      </c>
      <c r="U7" s="96" t="s">
        <v>62</v>
      </c>
      <c r="V7" s="67"/>
      <c r="W7" s="67"/>
      <c r="X7" s="67"/>
      <c r="Y7" s="67"/>
      <c r="Z7" s="67"/>
    </row>
    <row r="8">
      <c r="A8" s="67"/>
      <c r="B8" s="157">
        <v>4.0</v>
      </c>
      <c r="C8" s="97" t="s">
        <v>62</v>
      </c>
      <c r="D8" s="96" t="str">
        <f>'Identif. e Avaliação de Riscos'!G8</f>
        <v>&lt;&lt;preencher&gt;&gt;</v>
      </c>
      <c r="E8" s="158" t="s">
        <v>62</v>
      </c>
      <c r="F8" s="159">
        <f>VLOOKUP($E8,Metadados!$B$3:$C$7,2,0)</f>
        <v>0</v>
      </c>
      <c r="G8" s="160" t="s">
        <v>62</v>
      </c>
      <c r="H8" s="159">
        <f>VLOOKUP($G8,Metadados!$B$11:$C$13,2,0)</f>
        <v>0</v>
      </c>
      <c r="I8" s="161" t="s">
        <v>62</v>
      </c>
      <c r="J8" s="162">
        <f>VLOOKUP($I8,Metadados!$B$17:$C$21,2,0)</f>
        <v>0</v>
      </c>
      <c r="K8" s="163">
        <f t="shared" si="1"/>
        <v>0</v>
      </c>
      <c r="L8" s="164" t="str">
        <f>IF(K8&gt;0,IF(K8&lt;=Metadados!$J$4,Metadados!$F$4,IF(K8&lt;=Metadados!$J$5,Metadados!$F$5,IF(K8&lt;=Metadados!$J$6,Metadados!$F$6,Metadados!$F$7))),"")</f>
        <v/>
      </c>
      <c r="M8" s="165" t="str">
        <f>IFERROR(VLOOKUP(L8,Metadados!$F$4:$J$7,3,),"Favor preencher colunas para definir impacto")</f>
        <v>Favor preencher colunas para definir impacto</v>
      </c>
      <c r="N8" s="99" t="s">
        <v>62</v>
      </c>
      <c r="O8" s="166" t="str">
        <f>IF(N8&lt;&gt;"Escolha",VLOOKUP($N8,Metadados!$B$26:$F$29,5,0),"")</f>
        <v>#N/A</v>
      </c>
      <c r="P8" s="167" t="str">
        <f>IFERROR(VLOOKUP(O8,Metadados!$F$26:$G$29,2,FALSE),"Favor preencher colunas para definir probabilidade")</f>
        <v>Favor preencher colunas para definir probabilidade</v>
      </c>
      <c r="Q8" s="168" t="str">
        <f>IF(O8&lt;&gt;"",K8*VLOOKUP(O8,Metadados!$F$26:$G$29,2,0),"")</f>
        <v>#N/A</v>
      </c>
      <c r="R8" s="169" t="str">
        <f t="shared" si="2"/>
        <v>R4 - &lt;&lt;preencher&gt;&gt;
</v>
      </c>
      <c r="S8" s="170" t="str">
        <f t="shared" si="3"/>
        <v>Favor preencher colunas para definir impactoFavor preencher colunas para definir probabilidade</v>
      </c>
      <c r="T8" s="171" t="str">
        <f>IF(Q8&lt;&gt;"",IF(Q8&lt;=Metadados!$N$6,Metadados!$M$6,IF(Q8&lt;=Metadados!$N$8,Metadados!$M$8,IF(Q8&lt;=Metadados!$N$10,Metadados!$M$10,Metadados!$M$12))),"")</f>
        <v>#N/A</v>
      </c>
      <c r="U8" s="96" t="s">
        <v>62</v>
      </c>
      <c r="V8" s="67"/>
      <c r="W8" s="67"/>
      <c r="X8" s="67"/>
      <c r="Y8" s="67"/>
      <c r="Z8" s="67"/>
    </row>
    <row r="9">
      <c r="A9" s="67"/>
      <c r="B9" s="157">
        <v>5.0</v>
      </c>
      <c r="C9" s="97" t="s">
        <v>62</v>
      </c>
      <c r="D9" s="96" t="str">
        <f>'Identif. e Avaliação de Riscos'!G9</f>
        <v>&lt;&lt;preencher&gt;&gt;</v>
      </c>
      <c r="E9" s="158" t="s">
        <v>62</v>
      </c>
      <c r="F9" s="159">
        <f>VLOOKUP($E9,Metadados!$B$3:$C$7,2,0)</f>
        <v>0</v>
      </c>
      <c r="G9" s="160" t="s">
        <v>62</v>
      </c>
      <c r="H9" s="159">
        <f>VLOOKUP($G9,Metadados!$B$11:$C$13,2,0)</f>
        <v>0</v>
      </c>
      <c r="I9" s="161" t="s">
        <v>62</v>
      </c>
      <c r="J9" s="162">
        <f>VLOOKUP($I9,Metadados!$B$17:$C$21,2,0)</f>
        <v>0</v>
      </c>
      <c r="K9" s="163">
        <f t="shared" si="1"/>
        <v>0</v>
      </c>
      <c r="L9" s="164" t="str">
        <f>IF(K9&gt;0,IF(K9&lt;=Metadados!$J$4,Metadados!$F$4,IF(K9&lt;=Metadados!$J$5,Metadados!$F$5,IF(K9&lt;=Metadados!$J$6,Metadados!$F$6,Metadados!$F$7))),"")</f>
        <v/>
      </c>
      <c r="M9" s="165" t="str">
        <f>IFERROR(VLOOKUP(L9,Metadados!$F$4:$J$7,3,),"Favor preencher colunas para definir impacto")</f>
        <v>Favor preencher colunas para definir impacto</v>
      </c>
      <c r="N9" s="99" t="s">
        <v>62</v>
      </c>
      <c r="O9" s="166" t="str">
        <f>IF(N9&lt;&gt;"Escolha",VLOOKUP($N9,Metadados!$B$26:$F$29,5,0),"")</f>
        <v>#N/A</v>
      </c>
      <c r="P9" s="167" t="str">
        <f>IFERROR(VLOOKUP(O9,Metadados!$F$26:$G$29,2,FALSE),"Favor preencher colunas para definir probabilidade")</f>
        <v>Favor preencher colunas para definir probabilidade</v>
      </c>
      <c r="Q9" s="168" t="str">
        <f>IF(O9&lt;&gt;"",K9*VLOOKUP(O9,Metadados!$F$26:$G$29,2,0),"")</f>
        <v>#N/A</v>
      </c>
      <c r="R9" s="169" t="str">
        <f t="shared" si="2"/>
        <v>R5 - &lt;&lt;preencher&gt;&gt;
</v>
      </c>
      <c r="S9" s="170" t="str">
        <f t="shared" si="3"/>
        <v>Favor preencher colunas para definir impactoFavor preencher colunas para definir probabilidade</v>
      </c>
      <c r="T9" s="171" t="str">
        <f>IF(Q9&lt;&gt;"",IF(Q9&lt;=Metadados!$N$6,Metadados!$M$6,IF(Q9&lt;=Metadados!$N$8,Metadados!$M$8,IF(Q9&lt;=Metadados!$N$10,Metadados!$M$10,Metadados!$M$12))),"")</f>
        <v>#N/A</v>
      </c>
      <c r="U9" s="96" t="s">
        <v>62</v>
      </c>
      <c r="V9" s="67"/>
      <c r="W9" s="67"/>
      <c r="X9" s="67"/>
      <c r="Y9" s="67"/>
      <c r="Z9" s="67"/>
    </row>
    <row r="10">
      <c r="A10" s="67"/>
      <c r="B10" s="157">
        <v>6.0</v>
      </c>
      <c r="C10" s="97" t="s">
        <v>62</v>
      </c>
      <c r="D10" s="96" t="str">
        <f>'Identif. e Avaliação de Riscos'!G10</f>
        <v>&lt;&lt;preencher&gt;&gt;</v>
      </c>
      <c r="E10" s="158" t="s">
        <v>62</v>
      </c>
      <c r="F10" s="159">
        <f>VLOOKUP($E10,Metadados!$B$3:$C$7,2,0)</f>
        <v>0</v>
      </c>
      <c r="G10" s="160" t="s">
        <v>62</v>
      </c>
      <c r="H10" s="159">
        <f>VLOOKUP($G10,Metadados!$B$11:$C$13,2,0)</f>
        <v>0</v>
      </c>
      <c r="I10" s="161" t="s">
        <v>62</v>
      </c>
      <c r="J10" s="162">
        <f>VLOOKUP($I10,Metadados!$B$17:$C$21,2,0)</f>
        <v>0</v>
      </c>
      <c r="K10" s="163">
        <f t="shared" si="1"/>
        <v>0</v>
      </c>
      <c r="L10" s="164" t="str">
        <f>IF(K10&gt;0,IF(K10&lt;=Metadados!$J$4,Metadados!$F$4,IF(K10&lt;=Metadados!$J$5,Metadados!$F$5,IF(K10&lt;=Metadados!$J$6,Metadados!$F$6,Metadados!$F$7))),"")</f>
        <v/>
      </c>
      <c r="M10" s="165" t="str">
        <f>IFERROR(VLOOKUP(L10,Metadados!$F$4:$J$7,3,),"Favor preencher colunas para definir impacto")</f>
        <v>Favor preencher colunas para definir impacto</v>
      </c>
      <c r="N10" s="99" t="s">
        <v>62</v>
      </c>
      <c r="O10" s="166" t="str">
        <f>IF(N10&lt;&gt;"Escolha",VLOOKUP($N10,Metadados!$B$26:$F$29,5,0),"")</f>
        <v>#N/A</v>
      </c>
      <c r="P10" s="167" t="str">
        <f>IFERROR(VLOOKUP(O10,Metadados!$F$26:$G$29,2,FALSE),"Favor preencher colunas para definir probabilidade")</f>
        <v>Favor preencher colunas para definir probabilidade</v>
      </c>
      <c r="Q10" s="168" t="str">
        <f>IF(O10&lt;&gt;"",K10*VLOOKUP(O10,Metadados!$F$26:$G$29,2,0),"")</f>
        <v>#N/A</v>
      </c>
      <c r="R10" s="169" t="str">
        <f t="shared" si="2"/>
        <v>R6 - &lt;&lt;preencher&gt;&gt;
</v>
      </c>
      <c r="S10" s="170" t="str">
        <f t="shared" si="3"/>
        <v>Favor preencher colunas para definir impactoFavor preencher colunas para definir probabilidade</v>
      </c>
      <c r="T10" s="171" t="str">
        <f>IF(Q10&lt;&gt;"",IF(Q10&lt;=Metadados!$N$6,Metadados!$M$6,IF(Q10&lt;=Metadados!$N$8,Metadados!$M$8,IF(Q10&lt;=Metadados!$N$10,Metadados!$M$10,Metadados!$M$12))),"")</f>
        <v>#N/A</v>
      </c>
      <c r="U10" s="96" t="s">
        <v>62</v>
      </c>
      <c r="V10" s="67"/>
      <c r="W10" s="67"/>
      <c r="X10" s="67"/>
      <c r="Y10" s="67"/>
      <c r="Z10" s="67"/>
    </row>
    <row r="11">
      <c r="A11" s="67"/>
      <c r="B11" s="157">
        <v>7.0</v>
      </c>
      <c r="C11" s="97" t="s">
        <v>62</v>
      </c>
      <c r="D11" s="96" t="str">
        <f>'Identif. e Avaliação de Riscos'!G11</f>
        <v>&lt;&lt;preencher&gt;&gt;</v>
      </c>
      <c r="E11" s="158" t="s">
        <v>62</v>
      </c>
      <c r="F11" s="159">
        <f>VLOOKUP($E11,Metadados!$B$3:$C$7,2,0)</f>
        <v>0</v>
      </c>
      <c r="G11" s="160" t="s">
        <v>62</v>
      </c>
      <c r="H11" s="159">
        <f>VLOOKUP($G11,Metadados!$B$11:$C$13,2,0)</f>
        <v>0</v>
      </c>
      <c r="I11" s="161" t="s">
        <v>62</v>
      </c>
      <c r="J11" s="162">
        <f>VLOOKUP($I11,Metadados!$B$17:$C$21,2,0)</f>
        <v>0</v>
      </c>
      <c r="K11" s="163">
        <f t="shared" si="1"/>
        <v>0</v>
      </c>
      <c r="L11" s="164" t="str">
        <f>IF(K11&gt;0,IF(K11&lt;=Metadados!$J$4,Metadados!$F$4,IF(K11&lt;=Metadados!$J$5,Metadados!$F$5,IF(K11&lt;=Metadados!$J$6,Metadados!$F$6,Metadados!$F$7))),"")</f>
        <v/>
      </c>
      <c r="M11" s="165" t="str">
        <f>IFERROR(VLOOKUP(L11,Metadados!$F$4:$J$7,3,),"Favor preencher colunas para definir impacto")</f>
        <v>Favor preencher colunas para definir impacto</v>
      </c>
      <c r="N11" s="99" t="s">
        <v>62</v>
      </c>
      <c r="O11" s="166" t="str">
        <f>IF(N11&lt;&gt;"Escolha",VLOOKUP($N11,Metadados!$B$26:$F$29,5,0),"")</f>
        <v>#N/A</v>
      </c>
      <c r="P11" s="167" t="str">
        <f>IFERROR(VLOOKUP(O11,Metadados!$F$26:$G$29,2,FALSE),"Favor preencher colunas para definir probabilidade")</f>
        <v>Favor preencher colunas para definir probabilidade</v>
      </c>
      <c r="Q11" s="168" t="str">
        <f>IF(O11&lt;&gt;"",K11*VLOOKUP(O11,Metadados!$F$26:$G$29,2,0),"")</f>
        <v>#N/A</v>
      </c>
      <c r="R11" s="169" t="str">
        <f t="shared" si="2"/>
        <v>R7 - &lt;&lt;preencher&gt;&gt;
</v>
      </c>
      <c r="S11" s="170" t="str">
        <f t="shared" si="3"/>
        <v>Favor preencher colunas para definir impactoFavor preencher colunas para definir probabilidade</v>
      </c>
      <c r="T11" s="171" t="str">
        <f>IF(Q11&lt;&gt;"",IF(Q11&lt;=Metadados!$N$6,Metadados!$M$6,IF(Q11&lt;=Metadados!$N$8,Metadados!$M$8,IF(Q11&lt;=Metadados!$N$10,Metadados!$M$10,Metadados!$M$12))),"")</f>
        <v>#N/A</v>
      </c>
      <c r="U11" s="96" t="s">
        <v>62</v>
      </c>
      <c r="V11" s="67"/>
      <c r="W11" s="67"/>
      <c r="X11" s="67"/>
      <c r="Y11" s="67"/>
      <c r="Z11" s="67"/>
    </row>
    <row r="12">
      <c r="A12" s="67"/>
      <c r="B12" s="157">
        <v>8.0</v>
      </c>
      <c r="C12" s="97" t="s">
        <v>62</v>
      </c>
      <c r="D12" s="96" t="str">
        <f>'Identif. e Avaliação de Riscos'!G12</f>
        <v>&lt;&lt;preencher&gt;&gt;</v>
      </c>
      <c r="E12" s="158" t="s">
        <v>62</v>
      </c>
      <c r="F12" s="159">
        <f>VLOOKUP($E12,Metadados!$B$3:$C$7,2,0)</f>
        <v>0</v>
      </c>
      <c r="G12" s="160" t="s">
        <v>62</v>
      </c>
      <c r="H12" s="159">
        <f>VLOOKUP($G12,Metadados!$B$11:$C$13,2,0)</f>
        <v>0</v>
      </c>
      <c r="I12" s="161" t="s">
        <v>62</v>
      </c>
      <c r="J12" s="162">
        <f>VLOOKUP($I12,Metadados!$B$17:$C$21,2,0)</f>
        <v>0</v>
      </c>
      <c r="K12" s="163">
        <f t="shared" si="1"/>
        <v>0</v>
      </c>
      <c r="L12" s="164" t="str">
        <f>IF(K12&gt;0,IF(K12&lt;=Metadados!$J$4,Metadados!$F$4,IF(K12&lt;=Metadados!$J$5,Metadados!$F$5,IF(K12&lt;=Metadados!$J$6,Metadados!$F$6,Metadados!$F$7))),"")</f>
        <v/>
      </c>
      <c r="M12" s="165" t="str">
        <f>IFERROR(VLOOKUP(L12,Metadados!$F$4:$J$7,3,),"Favor preencher colunas para definir impacto")</f>
        <v>Favor preencher colunas para definir impacto</v>
      </c>
      <c r="N12" s="99" t="s">
        <v>62</v>
      </c>
      <c r="O12" s="166" t="str">
        <f>IF(N12&lt;&gt;"Escolha",VLOOKUP($N12,Metadados!$B$26:$F$29,5,0),"")</f>
        <v>#N/A</v>
      </c>
      <c r="P12" s="167" t="str">
        <f>IFERROR(VLOOKUP(O12,Metadados!$F$26:$G$29,2,FALSE),"Favor preencher colunas para definir probabilidade")</f>
        <v>Favor preencher colunas para definir probabilidade</v>
      </c>
      <c r="Q12" s="168" t="str">
        <f>IF(O12&lt;&gt;"",K12*VLOOKUP(O12,Metadados!$F$26:$G$29,2,0),"")</f>
        <v>#N/A</v>
      </c>
      <c r="R12" s="169" t="str">
        <f t="shared" si="2"/>
        <v>R8 - &lt;&lt;preencher&gt;&gt;
</v>
      </c>
      <c r="S12" s="170" t="str">
        <f t="shared" si="3"/>
        <v>Favor preencher colunas para definir impactoFavor preencher colunas para definir probabilidade</v>
      </c>
      <c r="T12" s="171" t="str">
        <f>IF(Q12&lt;&gt;"",IF(Q12&lt;=Metadados!$N$6,Metadados!$M$6,IF(Q12&lt;=Metadados!$N$8,Metadados!$M$8,IF(Q12&lt;=Metadados!$N$10,Metadados!$M$10,Metadados!$M$12))),"")</f>
        <v>#N/A</v>
      </c>
      <c r="U12" s="96" t="s">
        <v>62</v>
      </c>
      <c r="V12" s="67"/>
      <c r="W12" s="67"/>
      <c r="X12" s="67"/>
      <c r="Y12" s="67"/>
      <c r="Z12" s="67"/>
    </row>
    <row r="13">
      <c r="A13" s="67"/>
      <c r="B13" s="157">
        <v>9.0</v>
      </c>
      <c r="C13" s="97" t="s">
        <v>62</v>
      </c>
      <c r="D13" s="96" t="str">
        <f>'Identif. e Avaliação de Riscos'!G13</f>
        <v>&lt;&lt;preencher&gt;&gt;</v>
      </c>
      <c r="E13" s="158" t="s">
        <v>62</v>
      </c>
      <c r="F13" s="159">
        <f>VLOOKUP($E13,Metadados!$B$3:$C$7,2,0)</f>
        <v>0</v>
      </c>
      <c r="G13" s="160" t="s">
        <v>62</v>
      </c>
      <c r="H13" s="159">
        <f>VLOOKUP($G13,Metadados!$B$11:$C$13,2,0)</f>
        <v>0</v>
      </c>
      <c r="I13" s="161" t="s">
        <v>62</v>
      </c>
      <c r="J13" s="162">
        <f>VLOOKUP($I13,Metadados!$B$17:$C$21,2,0)</f>
        <v>0</v>
      </c>
      <c r="K13" s="163">
        <f t="shared" si="1"/>
        <v>0</v>
      </c>
      <c r="L13" s="164" t="str">
        <f>IF(K13&gt;0,IF(K13&lt;=Metadados!$J$4,Metadados!$F$4,IF(K13&lt;=Metadados!$J$5,Metadados!$F$5,IF(K13&lt;=Metadados!$J$6,Metadados!$F$6,Metadados!$F$7))),"")</f>
        <v/>
      </c>
      <c r="M13" s="165" t="str">
        <f>IFERROR(VLOOKUP(L13,Metadados!$F$4:$J$7,3,),"Favor preencher colunas para definir impacto")</f>
        <v>Favor preencher colunas para definir impacto</v>
      </c>
      <c r="N13" s="99" t="s">
        <v>62</v>
      </c>
      <c r="O13" s="166" t="str">
        <f>IF(N13&lt;&gt;"Escolha",VLOOKUP($N13,Metadados!$B$26:$F$29,5,0),"")</f>
        <v>#N/A</v>
      </c>
      <c r="P13" s="167" t="str">
        <f>IFERROR(VLOOKUP(O13,Metadados!$F$26:$G$29,2,FALSE),"Favor preencher colunas para definir probabilidade")</f>
        <v>Favor preencher colunas para definir probabilidade</v>
      </c>
      <c r="Q13" s="168" t="str">
        <f>IF(O13&lt;&gt;"",K13*VLOOKUP(O13,Metadados!$F$26:$G$29,2,0),"")</f>
        <v>#N/A</v>
      </c>
      <c r="R13" s="169" t="str">
        <f t="shared" si="2"/>
        <v>R9 - &lt;&lt;preencher&gt;&gt;
</v>
      </c>
      <c r="S13" s="170" t="str">
        <f t="shared" si="3"/>
        <v>Favor preencher colunas para definir impactoFavor preencher colunas para definir probabilidade</v>
      </c>
      <c r="T13" s="171" t="str">
        <f>IF(Q13&lt;&gt;"",IF(Q13&lt;=Metadados!$N$6,Metadados!$M$6,IF(Q13&lt;=Metadados!$N$8,Metadados!$M$8,IF(Q13&lt;=Metadados!$N$10,Metadados!$M$10,Metadados!$M$12))),"")</f>
        <v>#N/A</v>
      </c>
      <c r="U13" s="96" t="s">
        <v>62</v>
      </c>
      <c r="V13" s="67"/>
      <c r="W13" s="67"/>
      <c r="X13" s="67"/>
      <c r="Y13" s="67"/>
      <c r="Z13" s="67"/>
    </row>
    <row r="14">
      <c r="A14" s="67"/>
      <c r="B14" s="157">
        <v>10.0</v>
      </c>
      <c r="C14" s="97" t="s">
        <v>62</v>
      </c>
      <c r="D14" s="96" t="str">
        <f>'Identif. e Avaliação de Riscos'!G14</f>
        <v>&lt;&lt;preencher&gt;&gt;</v>
      </c>
      <c r="E14" s="158" t="s">
        <v>62</v>
      </c>
      <c r="F14" s="159">
        <f>VLOOKUP($E14,Metadados!$B$3:$C$7,2,0)</f>
        <v>0</v>
      </c>
      <c r="G14" s="160" t="s">
        <v>62</v>
      </c>
      <c r="H14" s="159">
        <f>VLOOKUP($G14,Metadados!$B$11:$C$13,2,0)</f>
        <v>0</v>
      </c>
      <c r="I14" s="161" t="s">
        <v>62</v>
      </c>
      <c r="J14" s="162">
        <f>VLOOKUP($I14,Metadados!$B$17:$C$21,2,0)</f>
        <v>0</v>
      </c>
      <c r="K14" s="163">
        <f t="shared" si="1"/>
        <v>0</v>
      </c>
      <c r="L14" s="164" t="str">
        <f>IF(K14&gt;0,IF(K14&lt;=Metadados!$J$4,Metadados!$F$4,IF(K14&lt;=Metadados!$J$5,Metadados!$F$5,IF(K14&lt;=Metadados!$J$6,Metadados!$F$6,Metadados!$F$7))),"")</f>
        <v/>
      </c>
      <c r="M14" s="165" t="str">
        <f>IFERROR(VLOOKUP(L14,Metadados!$F$4:$J$7,3,),"Favor preencher colunas para definir impacto")</f>
        <v>Favor preencher colunas para definir impacto</v>
      </c>
      <c r="N14" s="99" t="s">
        <v>62</v>
      </c>
      <c r="O14" s="166" t="str">
        <f>IF(N14&lt;&gt;"Escolha",VLOOKUP($N14,Metadados!$B$26:$F$29,5,0),"")</f>
        <v>#N/A</v>
      </c>
      <c r="P14" s="167" t="str">
        <f>IFERROR(VLOOKUP(O14,Metadados!$F$26:$G$29,2,FALSE),"Favor preencher colunas para definir probabilidade")</f>
        <v>Favor preencher colunas para definir probabilidade</v>
      </c>
      <c r="Q14" s="168" t="str">
        <f>IF(O14&lt;&gt;"",K14*VLOOKUP(O14,Metadados!$F$26:$G$29,2,0),"")</f>
        <v>#N/A</v>
      </c>
      <c r="R14" s="169" t="str">
        <f t="shared" si="2"/>
        <v>R10 - &lt;&lt;preencher&gt;&gt;
</v>
      </c>
      <c r="S14" s="170" t="str">
        <f t="shared" si="3"/>
        <v>Favor preencher colunas para definir impactoFavor preencher colunas para definir probabilidade</v>
      </c>
      <c r="T14" s="171" t="str">
        <f>IF(Q14&lt;&gt;"",IF(Q14&lt;=Metadados!$N$6,Metadados!$M$6,IF(Q14&lt;=Metadados!$N$8,Metadados!$M$8,IF(Q14&lt;=Metadados!$N$10,Metadados!$M$10,Metadados!$M$12))),"")</f>
        <v>#N/A</v>
      </c>
      <c r="U14" s="96" t="s">
        <v>62</v>
      </c>
      <c r="V14" s="67"/>
      <c r="W14" s="67"/>
      <c r="X14" s="67"/>
      <c r="Y14" s="67"/>
      <c r="Z14" s="67"/>
    </row>
    <row r="15">
      <c r="A15" s="67"/>
      <c r="B15" s="157">
        <v>11.0</v>
      </c>
      <c r="C15" s="97" t="s">
        <v>62</v>
      </c>
      <c r="D15" s="96" t="str">
        <f>'Identif. e Avaliação de Riscos'!G15</f>
        <v>&lt;&lt;preencher&gt;&gt;</v>
      </c>
      <c r="E15" s="158" t="s">
        <v>62</v>
      </c>
      <c r="F15" s="159">
        <f>VLOOKUP($E15,Metadados!$B$3:$C$7,2,0)</f>
        <v>0</v>
      </c>
      <c r="G15" s="160" t="s">
        <v>62</v>
      </c>
      <c r="H15" s="159">
        <f>VLOOKUP($G15,Metadados!$B$11:$C$13,2,0)</f>
        <v>0</v>
      </c>
      <c r="I15" s="161" t="s">
        <v>62</v>
      </c>
      <c r="J15" s="162">
        <f>VLOOKUP($I15,Metadados!$B$17:$C$21,2,0)</f>
        <v>0</v>
      </c>
      <c r="K15" s="163">
        <f t="shared" si="1"/>
        <v>0</v>
      </c>
      <c r="L15" s="164" t="str">
        <f>IF(K15&gt;0,IF(K15&lt;=Metadados!$J$4,Metadados!$F$4,IF(K15&lt;=Metadados!$J$5,Metadados!$F$5,IF(K15&lt;=Metadados!$J$6,Metadados!$F$6,Metadados!$F$7))),"")</f>
        <v/>
      </c>
      <c r="M15" s="165" t="str">
        <f>IFERROR(VLOOKUP(L15,Metadados!$F$4:$J$7,3,),"Favor preencher colunas para definir impacto")</f>
        <v>Favor preencher colunas para definir impacto</v>
      </c>
      <c r="N15" s="99" t="s">
        <v>62</v>
      </c>
      <c r="O15" s="166" t="str">
        <f>IF(N15&lt;&gt;"Escolha",VLOOKUP($N15,Metadados!$B$26:$F$29,5,0),"")</f>
        <v>#N/A</v>
      </c>
      <c r="P15" s="167" t="str">
        <f>IFERROR(VLOOKUP(O15,Metadados!$F$26:$G$29,2,FALSE),"Favor preencher colunas para definir probabilidade")</f>
        <v>Favor preencher colunas para definir probabilidade</v>
      </c>
      <c r="Q15" s="168" t="str">
        <f>IF(O15&lt;&gt;"",K15*VLOOKUP(O15,Metadados!$F$26:$G$29,2,0),"")</f>
        <v>#N/A</v>
      </c>
      <c r="R15" s="169" t="str">
        <f t="shared" si="2"/>
        <v>R11 - &lt;&lt;preencher&gt;&gt;
</v>
      </c>
      <c r="S15" s="170" t="str">
        <f t="shared" si="3"/>
        <v>Favor preencher colunas para definir impactoFavor preencher colunas para definir probabilidade</v>
      </c>
      <c r="T15" s="171" t="str">
        <f>IF(Q15&lt;&gt;"",IF(Q15&lt;=Metadados!$N$6,Metadados!$M$6,IF(Q15&lt;=Metadados!$N$8,Metadados!$M$8,IF(Q15&lt;=Metadados!$N$10,Metadados!$M$10,Metadados!$M$12))),"")</f>
        <v>#N/A</v>
      </c>
      <c r="U15" s="96" t="s">
        <v>62</v>
      </c>
      <c r="V15" s="67"/>
      <c r="W15" s="67"/>
      <c r="X15" s="67"/>
      <c r="Y15" s="67"/>
      <c r="Z15" s="67"/>
    </row>
    <row r="16">
      <c r="A16" s="67"/>
      <c r="B16" s="157">
        <v>12.0</v>
      </c>
      <c r="C16" s="97" t="s">
        <v>62</v>
      </c>
      <c r="D16" s="96" t="str">
        <f>'Identif. e Avaliação de Riscos'!G16</f>
        <v>&lt;&lt;preencher&gt;&gt;</v>
      </c>
      <c r="E16" s="158" t="s">
        <v>62</v>
      </c>
      <c r="F16" s="159">
        <f>VLOOKUP($E16,Metadados!$B$3:$C$7,2,0)</f>
        <v>0</v>
      </c>
      <c r="G16" s="160" t="s">
        <v>62</v>
      </c>
      <c r="H16" s="159">
        <f>VLOOKUP($G16,Metadados!$B$11:$C$13,2,0)</f>
        <v>0</v>
      </c>
      <c r="I16" s="161" t="s">
        <v>62</v>
      </c>
      <c r="J16" s="162">
        <f>VLOOKUP($I16,Metadados!$B$17:$C$21,2,0)</f>
        <v>0</v>
      </c>
      <c r="K16" s="163">
        <f t="shared" si="1"/>
        <v>0</v>
      </c>
      <c r="L16" s="164" t="str">
        <f>IF(K16&gt;0,IF(K16&lt;=Metadados!$J$4,Metadados!$F$4,IF(K16&lt;=Metadados!$J$5,Metadados!$F$5,IF(K16&lt;=Metadados!$J$6,Metadados!$F$6,Metadados!$F$7))),"")</f>
        <v/>
      </c>
      <c r="M16" s="165" t="str">
        <f>IFERROR(VLOOKUP(L16,Metadados!$F$4:$J$7,3,),"Favor preencher colunas para definir impacto")</f>
        <v>Favor preencher colunas para definir impacto</v>
      </c>
      <c r="N16" s="99" t="s">
        <v>62</v>
      </c>
      <c r="O16" s="166" t="str">
        <f>IF(N16&lt;&gt;"Escolha",VLOOKUP($N16,Metadados!$B$26:$F$29,5,0),"")</f>
        <v>#N/A</v>
      </c>
      <c r="P16" s="167" t="str">
        <f>IFERROR(VLOOKUP(O16,Metadados!$F$26:$G$29,2,FALSE),"Favor preencher colunas para definir probabilidade")</f>
        <v>Favor preencher colunas para definir probabilidade</v>
      </c>
      <c r="Q16" s="168" t="str">
        <f>IF(O16&lt;&gt;"",K16*VLOOKUP(O16,Metadados!$F$26:$G$29,2,0),"")</f>
        <v>#N/A</v>
      </c>
      <c r="R16" s="169" t="str">
        <f t="shared" si="2"/>
        <v>R12 - &lt;&lt;preencher&gt;&gt;
</v>
      </c>
      <c r="S16" s="170" t="str">
        <f t="shared" si="3"/>
        <v>Favor preencher colunas para definir impactoFavor preencher colunas para definir probabilidade</v>
      </c>
      <c r="T16" s="171" t="str">
        <f>IF(Q16&lt;&gt;"",IF(Q16&lt;=Metadados!$N$6,Metadados!$M$6,IF(Q16&lt;=Metadados!$N$8,Metadados!$M$8,IF(Q16&lt;=Metadados!$N$10,Metadados!$M$10,Metadados!$M$12))),"")</f>
        <v>#N/A</v>
      </c>
      <c r="U16" s="96" t="s">
        <v>62</v>
      </c>
      <c r="V16" s="67"/>
      <c r="W16" s="67"/>
      <c r="X16" s="67"/>
      <c r="Y16" s="67"/>
      <c r="Z16" s="67"/>
    </row>
    <row r="17">
      <c r="A17" s="67"/>
      <c r="B17" s="157">
        <v>13.0</v>
      </c>
      <c r="C17" s="97" t="s">
        <v>62</v>
      </c>
      <c r="D17" s="96" t="str">
        <f>'Identif. e Avaliação de Riscos'!G17</f>
        <v>&lt;&lt;preencher&gt;&gt;</v>
      </c>
      <c r="E17" s="158" t="s">
        <v>62</v>
      </c>
      <c r="F17" s="159">
        <f>VLOOKUP($E17,Metadados!$B$3:$C$7,2,0)</f>
        <v>0</v>
      </c>
      <c r="G17" s="160" t="s">
        <v>62</v>
      </c>
      <c r="H17" s="159">
        <f>VLOOKUP($G17,Metadados!$B$11:$C$13,2,0)</f>
        <v>0</v>
      </c>
      <c r="I17" s="161" t="s">
        <v>62</v>
      </c>
      <c r="J17" s="162">
        <f>VLOOKUP($I17,Metadados!$B$17:$C$21,2,0)</f>
        <v>0</v>
      </c>
      <c r="K17" s="163">
        <f t="shared" si="1"/>
        <v>0</v>
      </c>
      <c r="L17" s="164" t="str">
        <f>IF(K17&gt;0,IF(K17&lt;=Metadados!$J$4,Metadados!$F$4,IF(K17&lt;=Metadados!$J$5,Metadados!$F$5,IF(K17&lt;=Metadados!$J$6,Metadados!$F$6,Metadados!$F$7))),"")</f>
        <v/>
      </c>
      <c r="M17" s="165" t="str">
        <f>IFERROR(VLOOKUP(L17,Metadados!$F$4:$J$7,3,),"Favor preencher colunas para definir impacto")</f>
        <v>Favor preencher colunas para definir impacto</v>
      </c>
      <c r="N17" s="99" t="s">
        <v>62</v>
      </c>
      <c r="O17" s="166" t="str">
        <f>IF(N17&lt;&gt;"Escolha",VLOOKUP($N17,Metadados!$B$26:$F$29,5,0),"")</f>
        <v>#N/A</v>
      </c>
      <c r="P17" s="167" t="str">
        <f>IFERROR(VLOOKUP(O17,Metadados!$F$26:$G$29,2,FALSE),"Favor preencher colunas para definir probabilidade")</f>
        <v>Favor preencher colunas para definir probabilidade</v>
      </c>
      <c r="Q17" s="168" t="str">
        <f>IF(O17&lt;&gt;"",K17*VLOOKUP(O17,Metadados!$F$26:$G$29,2,0),"")</f>
        <v>#N/A</v>
      </c>
      <c r="R17" s="169" t="str">
        <f t="shared" si="2"/>
        <v>R13 - &lt;&lt;preencher&gt;&gt;
</v>
      </c>
      <c r="S17" s="170" t="str">
        <f t="shared" si="3"/>
        <v>Favor preencher colunas para definir impactoFavor preencher colunas para definir probabilidade</v>
      </c>
      <c r="T17" s="171" t="str">
        <f>IF(Q17&lt;&gt;"",IF(Q17&lt;=Metadados!$N$6,Metadados!$M$6,IF(Q17&lt;=Metadados!$N$8,Metadados!$M$8,IF(Q17&lt;=Metadados!$N$10,Metadados!$M$10,Metadados!$M$12))),"")</f>
        <v>#N/A</v>
      </c>
      <c r="U17" s="96" t="s">
        <v>62</v>
      </c>
      <c r="V17" s="67"/>
      <c r="W17" s="67"/>
      <c r="X17" s="67"/>
      <c r="Y17" s="67"/>
      <c r="Z17" s="67"/>
    </row>
    <row r="18">
      <c r="A18" s="67"/>
      <c r="B18" s="157">
        <v>14.0</v>
      </c>
      <c r="C18" s="97" t="s">
        <v>62</v>
      </c>
      <c r="D18" s="96" t="str">
        <f>'Identif. e Avaliação de Riscos'!G18</f>
        <v>&lt;&lt;preencher&gt;&gt;</v>
      </c>
      <c r="E18" s="158" t="s">
        <v>62</v>
      </c>
      <c r="F18" s="159">
        <f>VLOOKUP($E18,Metadados!$B$3:$C$7,2,0)</f>
        <v>0</v>
      </c>
      <c r="G18" s="160" t="s">
        <v>62</v>
      </c>
      <c r="H18" s="159">
        <f>VLOOKUP($G18,Metadados!$B$11:$C$13,2,0)</f>
        <v>0</v>
      </c>
      <c r="I18" s="161" t="s">
        <v>62</v>
      </c>
      <c r="J18" s="162">
        <f>VLOOKUP($I18,Metadados!$B$17:$C$21,2,0)</f>
        <v>0</v>
      </c>
      <c r="K18" s="163">
        <f t="shared" si="1"/>
        <v>0</v>
      </c>
      <c r="L18" s="164" t="str">
        <f>IF(K18&gt;0,IF(K18&lt;=Metadados!$J$4,Metadados!$F$4,IF(K18&lt;=Metadados!$J$5,Metadados!$F$5,IF(K18&lt;=Metadados!$J$6,Metadados!$F$6,Metadados!$F$7))),"")</f>
        <v/>
      </c>
      <c r="M18" s="165" t="str">
        <f>IFERROR(VLOOKUP(L18,Metadados!$F$4:$J$7,3,),"Favor preencher colunas para definir impacto")</f>
        <v>Favor preencher colunas para definir impacto</v>
      </c>
      <c r="N18" s="99" t="s">
        <v>62</v>
      </c>
      <c r="O18" s="166" t="str">
        <f>IF(N18&lt;&gt;"Escolha",VLOOKUP($N18,Metadados!$B$26:$F$29,5,0),"")</f>
        <v>#N/A</v>
      </c>
      <c r="P18" s="167" t="str">
        <f>IFERROR(VLOOKUP(O18,Metadados!$F$26:$G$29,2,FALSE),"Favor preencher colunas para definir probabilidade")</f>
        <v>Favor preencher colunas para definir probabilidade</v>
      </c>
      <c r="Q18" s="168" t="str">
        <f>IF(O18&lt;&gt;"",K18*VLOOKUP(O18,Metadados!$F$26:$G$29,2,0),"")</f>
        <v>#N/A</v>
      </c>
      <c r="R18" s="169" t="str">
        <f t="shared" si="2"/>
        <v>R14 - &lt;&lt;preencher&gt;&gt;
</v>
      </c>
      <c r="S18" s="170" t="str">
        <f t="shared" si="3"/>
        <v>Favor preencher colunas para definir impactoFavor preencher colunas para definir probabilidade</v>
      </c>
      <c r="T18" s="171" t="str">
        <f>IF(Q18&lt;&gt;"",IF(Q18&lt;=Metadados!$N$6,Metadados!$M$6,IF(Q18&lt;=Metadados!$N$8,Metadados!$M$8,IF(Q18&lt;=Metadados!$N$10,Metadados!$M$10,Metadados!$M$12))),"")</f>
        <v>#N/A</v>
      </c>
      <c r="U18" s="96" t="s">
        <v>62</v>
      </c>
      <c r="V18" s="67"/>
      <c r="W18" s="67"/>
      <c r="X18" s="67"/>
      <c r="Y18" s="67"/>
      <c r="Z18" s="67"/>
    </row>
    <row r="19">
      <c r="A19" s="67"/>
      <c r="B19" s="157">
        <v>15.0</v>
      </c>
      <c r="C19" s="97" t="s">
        <v>62</v>
      </c>
      <c r="D19" s="96" t="str">
        <f>'Identif. e Avaliação de Riscos'!G19</f>
        <v>&lt;&lt;preencher&gt;&gt;</v>
      </c>
      <c r="E19" s="158" t="s">
        <v>62</v>
      </c>
      <c r="F19" s="159">
        <f>VLOOKUP($E19,Metadados!$B$3:$C$7,2,0)</f>
        <v>0</v>
      </c>
      <c r="G19" s="160" t="s">
        <v>62</v>
      </c>
      <c r="H19" s="159">
        <f>VLOOKUP($G19,Metadados!$B$11:$C$13,2,0)</f>
        <v>0</v>
      </c>
      <c r="I19" s="161" t="s">
        <v>62</v>
      </c>
      <c r="J19" s="162">
        <f>VLOOKUP($I19,Metadados!$B$17:$C$21,2,0)</f>
        <v>0</v>
      </c>
      <c r="K19" s="163">
        <f t="shared" si="1"/>
        <v>0</v>
      </c>
      <c r="L19" s="164" t="str">
        <f>IF(K19&gt;0,IF(K19&lt;=Metadados!$J$4,Metadados!$F$4,IF(K19&lt;=Metadados!$J$5,Metadados!$F$5,IF(K19&lt;=Metadados!$J$6,Metadados!$F$6,Metadados!$F$7))),"")</f>
        <v/>
      </c>
      <c r="M19" s="165" t="str">
        <f>IFERROR(VLOOKUP(L19,Metadados!$F$4:$J$7,3,),"Favor preencher colunas para definir impacto")</f>
        <v>Favor preencher colunas para definir impacto</v>
      </c>
      <c r="N19" s="99" t="s">
        <v>62</v>
      </c>
      <c r="O19" s="166" t="str">
        <f>IF(N19&lt;&gt;"Escolha",VLOOKUP($N19,Metadados!$B$26:$F$29,5,0),"")</f>
        <v>#N/A</v>
      </c>
      <c r="P19" s="167" t="str">
        <f>IFERROR(VLOOKUP(O19,Metadados!$F$26:$G$29,2,FALSE),"Favor preencher colunas para definir probabilidade")</f>
        <v>Favor preencher colunas para definir probabilidade</v>
      </c>
      <c r="Q19" s="168" t="str">
        <f>IF(O19&lt;&gt;"",K19*VLOOKUP(O19,Metadados!$F$26:$G$29,2,0),"")</f>
        <v>#N/A</v>
      </c>
      <c r="R19" s="169" t="str">
        <f t="shared" si="2"/>
        <v>R15 - &lt;&lt;preencher&gt;&gt;
</v>
      </c>
      <c r="S19" s="170" t="str">
        <f t="shared" si="3"/>
        <v>Favor preencher colunas para definir impactoFavor preencher colunas para definir probabilidade</v>
      </c>
      <c r="T19" s="171" t="str">
        <f>IF(Q19&lt;&gt;"",IF(Q19&lt;=Metadados!$N$6,Metadados!$M$6,IF(Q19&lt;=Metadados!$N$8,Metadados!$M$8,IF(Q19&lt;=Metadados!$N$10,Metadados!$M$10,Metadados!$M$12))),"")</f>
        <v>#N/A</v>
      </c>
      <c r="U19" s="96" t="s">
        <v>62</v>
      </c>
      <c r="V19" s="67"/>
      <c r="W19" s="67"/>
      <c r="X19" s="67"/>
      <c r="Y19" s="67"/>
      <c r="Z19" s="67"/>
    </row>
    <row r="20">
      <c r="A20" s="67"/>
      <c r="B20" s="157">
        <v>16.0</v>
      </c>
      <c r="C20" s="97" t="s">
        <v>62</v>
      </c>
      <c r="D20" s="96" t="str">
        <f>'Identif. e Avaliação de Riscos'!G20</f>
        <v>&lt;&lt;preencher&gt;&gt;</v>
      </c>
      <c r="E20" s="158" t="s">
        <v>62</v>
      </c>
      <c r="F20" s="159">
        <f>VLOOKUP($E20,Metadados!$B$3:$C$7,2,0)</f>
        <v>0</v>
      </c>
      <c r="G20" s="160" t="s">
        <v>62</v>
      </c>
      <c r="H20" s="159">
        <f>VLOOKUP($G20,Metadados!$B$11:$C$13,2,0)</f>
        <v>0</v>
      </c>
      <c r="I20" s="161" t="s">
        <v>62</v>
      </c>
      <c r="J20" s="162">
        <f>VLOOKUP($I20,Metadados!$B$17:$C$21,2,0)</f>
        <v>0</v>
      </c>
      <c r="K20" s="163">
        <f t="shared" si="1"/>
        <v>0</v>
      </c>
      <c r="L20" s="164" t="str">
        <f>IF(K20&gt;0,IF(K20&lt;=Metadados!$J$4,Metadados!$F$4,IF(K20&lt;=Metadados!$J$5,Metadados!$F$5,IF(K20&lt;=Metadados!$J$6,Metadados!$F$6,Metadados!$F$7))),"")</f>
        <v/>
      </c>
      <c r="M20" s="165" t="str">
        <f>IFERROR(VLOOKUP(L20,Metadados!$F$4:$J$7,3,),"Favor preencher colunas para definir impacto")</f>
        <v>Favor preencher colunas para definir impacto</v>
      </c>
      <c r="N20" s="99" t="s">
        <v>62</v>
      </c>
      <c r="O20" s="166" t="str">
        <f>IF(N20&lt;&gt;"Escolha",VLOOKUP($N20,Metadados!$B$26:$F$29,5,0),"")</f>
        <v>#N/A</v>
      </c>
      <c r="P20" s="167" t="str">
        <f>IFERROR(VLOOKUP(O20,Metadados!$F$26:$G$29,2,FALSE),"Favor preencher colunas para definir probabilidade")</f>
        <v>Favor preencher colunas para definir probabilidade</v>
      </c>
      <c r="Q20" s="168" t="str">
        <f>IF(O20&lt;&gt;"",K20*VLOOKUP(O20,Metadados!$F$26:$G$29,2,0),"")</f>
        <v>#N/A</v>
      </c>
      <c r="R20" s="169" t="str">
        <f t="shared" si="2"/>
        <v>R16 - &lt;&lt;preencher&gt;&gt;
</v>
      </c>
      <c r="S20" s="170" t="str">
        <f t="shared" si="3"/>
        <v>Favor preencher colunas para definir impactoFavor preencher colunas para definir probabilidade</v>
      </c>
      <c r="T20" s="171" t="str">
        <f>IF(Q20&lt;&gt;"",IF(Q20&lt;=Metadados!$N$6,Metadados!$M$6,IF(Q20&lt;=Metadados!$N$8,Metadados!$M$8,IF(Q20&lt;=Metadados!$N$10,Metadados!$M$10,Metadados!$M$12))),"")</f>
        <v>#N/A</v>
      </c>
      <c r="U20" s="96" t="s">
        <v>62</v>
      </c>
      <c r="V20" s="67"/>
      <c r="W20" s="67"/>
      <c r="X20" s="67"/>
      <c r="Y20" s="67"/>
      <c r="Z20" s="67"/>
    </row>
    <row r="21" ht="15.75" customHeight="1">
      <c r="A21" s="67"/>
      <c r="B21" s="157">
        <v>17.0</v>
      </c>
      <c r="C21" s="97" t="s">
        <v>62</v>
      </c>
      <c r="D21" s="96" t="str">
        <f>'Identif. e Avaliação de Riscos'!G21</f>
        <v>&lt;&lt;preencher&gt;&gt;</v>
      </c>
      <c r="E21" s="158" t="s">
        <v>62</v>
      </c>
      <c r="F21" s="159">
        <f>VLOOKUP($E21,Metadados!$B$3:$C$7,2,0)</f>
        <v>0</v>
      </c>
      <c r="G21" s="160" t="s">
        <v>62</v>
      </c>
      <c r="H21" s="159">
        <f>VLOOKUP($G21,Metadados!$B$11:$C$13,2,0)</f>
        <v>0</v>
      </c>
      <c r="I21" s="161" t="s">
        <v>62</v>
      </c>
      <c r="J21" s="162">
        <f>VLOOKUP($I21,Metadados!$B$17:$C$21,2,0)</f>
        <v>0</v>
      </c>
      <c r="K21" s="163">
        <f t="shared" si="1"/>
        <v>0</v>
      </c>
      <c r="L21" s="164" t="str">
        <f>IF(K21&gt;0,IF(K21&lt;=Metadados!$J$4,Metadados!$F$4,IF(K21&lt;=Metadados!$J$5,Metadados!$F$5,IF(K21&lt;=Metadados!$J$6,Metadados!$F$6,Metadados!$F$7))),"")</f>
        <v/>
      </c>
      <c r="M21" s="165" t="str">
        <f>IFERROR(VLOOKUP(L21,Metadados!$F$4:$J$7,3,),"Favor preencher colunas para definir impacto")</f>
        <v>Favor preencher colunas para definir impacto</v>
      </c>
      <c r="N21" s="99" t="s">
        <v>62</v>
      </c>
      <c r="O21" s="166" t="str">
        <f>IF(N21&lt;&gt;"Escolha",VLOOKUP($N21,Metadados!$B$26:$F$29,5,0),"")</f>
        <v>#N/A</v>
      </c>
      <c r="P21" s="167" t="str">
        <f>IFERROR(VLOOKUP(O21,Metadados!$F$26:$G$29,2,FALSE),"Favor preencher colunas para definir probabilidade")</f>
        <v>Favor preencher colunas para definir probabilidade</v>
      </c>
      <c r="Q21" s="168" t="str">
        <f>IF(O21&lt;&gt;"",K21*VLOOKUP(O21,Metadados!$F$26:$G$29,2,0),"")</f>
        <v>#N/A</v>
      </c>
      <c r="R21" s="169" t="str">
        <f t="shared" si="2"/>
        <v>R17 - &lt;&lt;preencher&gt;&gt;
</v>
      </c>
      <c r="S21" s="170" t="str">
        <f t="shared" si="3"/>
        <v>Favor preencher colunas para definir impactoFavor preencher colunas para definir probabilidade</v>
      </c>
      <c r="T21" s="171" t="str">
        <f>IF(Q21&lt;&gt;"",IF(Q21&lt;=Metadados!$N$6,Metadados!$M$6,IF(Q21&lt;=Metadados!$N$8,Metadados!$M$8,IF(Q21&lt;=Metadados!$N$10,Metadados!$M$10,Metadados!$M$12))),"")</f>
        <v>#N/A</v>
      </c>
      <c r="U21" s="96" t="s">
        <v>62</v>
      </c>
      <c r="V21" s="67"/>
      <c r="W21" s="67"/>
      <c r="X21" s="67"/>
      <c r="Y21" s="67"/>
      <c r="Z21" s="67"/>
    </row>
    <row r="22" ht="15.75" customHeight="1">
      <c r="A22" s="67"/>
      <c r="B22" s="157">
        <v>18.0</v>
      </c>
      <c r="C22" s="97" t="s">
        <v>62</v>
      </c>
      <c r="D22" s="96" t="str">
        <f>'Identif. e Avaliação de Riscos'!G22</f>
        <v>&lt;&lt;preencher&gt;&gt;</v>
      </c>
      <c r="E22" s="158" t="s">
        <v>62</v>
      </c>
      <c r="F22" s="159">
        <f>VLOOKUP($E22,Metadados!$B$3:$C$7,2,0)</f>
        <v>0</v>
      </c>
      <c r="G22" s="160" t="s">
        <v>62</v>
      </c>
      <c r="H22" s="159">
        <f>VLOOKUP($G22,Metadados!$B$11:$C$13,2,0)</f>
        <v>0</v>
      </c>
      <c r="I22" s="161" t="s">
        <v>62</v>
      </c>
      <c r="J22" s="162">
        <f>VLOOKUP($I22,Metadados!$B$17:$C$21,2,0)</f>
        <v>0</v>
      </c>
      <c r="K22" s="163">
        <f t="shared" si="1"/>
        <v>0</v>
      </c>
      <c r="L22" s="164" t="str">
        <f>IF(K22&gt;0,IF(K22&lt;=Metadados!$J$4,Metadados!$F$4,IF(K22&lt;=Metadados!$J$5,Metadados!$F$5,IF(K22&lt;=Metadados!$J$6,Metadados!$F$6,Metadados!$F$7))),"")</f>
        <v/>
      </c>
      <c r="M22" s="165" t="str">
        <f>IFERROR(VLOOKUP(L22,Metadados!$F$4:$J$7,3,),"Favor preencher colunas para definir impacto")</f>
        <v>Favor preencher colunas para definir impacto</v>
      </c>
      <c r="N22" s="99" t="s">
        <v>62</v>
      </c>
      <c r="O22" s="166" t="str">
        <f>IF(N22&lt;&gt;"Escolha",VLOOKUP($N22,Metadados!$B$26:$F$29,5,0),"")</f>
        <v>#N/A</v>
      </c>
      <c r="P22" s="167" t="str">
        <f>IFERROR(VLOOKUP(O22,Metadados!$F$26:$G$29,2,FALSE),"Favor preencher colunas para definir probabilidade")</f>
        <v>Favor preencher colunas para definir probabilidade</v>
      </c>
      <c r="Q22" s="168" t="str">
        <f>IF(O22&lt;&gt;"",K22*VLOOKUP(O22,Metadados!$F$26:$G$29,2,0),"")</f>
        <v>#N/A</v>
      </c>
      <c r="R22" s="169" t="str">
        <f t="shared" si="2"/>
        <v>R18 - &lt;&lt;preencher&gt;&gt;
</v>
      </c>
      <c r="S22" s="170" t="str">
        <f t="shared" si="3"/>
        <v>Favor preencher colunas para definir impactoFavor preencher colunas para definir probabilidade</v>
      </c>
      <c r="T22" s="171" t="str">
        <f>IF(Q22&lt;&gt;"",IF(Q22&lt;=Metadados!$N$6,Metadados!$M$6,IF(Q22&lt;=Metadados!$N$8,Metadados!$M$8,IF(Q22&lt;=Metadados!$N$10,Metadados!$M$10,Metadados!$M$12))),"")</f>
        <v>#N/A</v>
      </c>
      <c r="U22" s="96" t="s">
        <v>62</v>
      </c>
      <c r="V22" s="67"/>
      <c r="W22" s="67"/>
      <c r="X22" s="67"/>
      <c r="Y22" s="67"/>
      <c r="Z22" s="67"/>
    </row>
    <row r="23" ht="15.75" customHeight="1">
      <c r="A23" s="67"/>
      <c r="B23" s="157">
        <v>19.0</v>
      </c>
      <c r="C23" s="97" t="s">
        <v>62</v>
      </c>
      <c r="D23" s="96" t="str">
        <f>'Identif. e Avaliação de Riscos'!G23</f>
        <v>&lt;&lt;preencher&gt;&gt;</v>
      </c>
      <c r="E23" s="158" t="s">
        <v>62</v>
      </c>
      <c r="F23" s="159">
        <f>VLOOKUP($E23,Metadados!$B$3:$C$7,2,0)</f>
        <v>0</v>
      </c>
      <c r="G23" s="160" t="s">
        <v>62</v>
      </c>
      <c r="H23" s="159">
        <f>VLOOKUP($G23,Metadados!$B$11:$C$13,2,0)</f>
        <v>0</v>
      </c>
      <c r="I23" s="161" t="s">
        <v>62</v>
      </c>
      <c r="J23" s="162">
        <f>VLOOKUP($I23,Metadados!$B$17:$C$21,2,0)</f>
        <v>0</v>
      </c>
      <c r="K23" s="163">
        <f t="shared" si="1"/>
        <v>0</v>
      </c>
      <c r="L23" s="164" t="str">
        <f>IF(K23&gt;0,IF(K23&lt;=Metadados!$J$4,Metadados!$F$4,IF(K23&lt;=Metadados!$J$5,Metadados!$F$5,IF(K23&lt;=Metadados!$J$6,Metadados!$F$6,Metadados!$F$7))),"")</f>
        <v/>
      </c>
      <c r="M23" s="165" t="str">
        <f>IFERROR(VLOOKUP(L23,Metadados!$F$4:$J$7,3,),"Favor preencher colunas para definir impacto")</f>
        <v>Favor preencher colunas para definir impacto</v>
      </c>
      <c r="N23" s="99" t="s">
        <v>62</v>
      </c>
      <c r="O23" s="166" t="str">
        <f>IF(N23&lt;&gt;"Escolha",VLOOKUP($N23,Metadados!$B$26:$F$29,5,0),"")</f>
        <v>#N/A</v>
      </c>
      <c r="P23" s="167" t="str">
        <f>IFERROR(VLOOKUP(O23,Metadados!$F$26:$G$29,2,FALSE),"Favor preencher colunas para definir probabilidade")</f>
        <v>Favor preencher colunas para definir probabilidade</v>
      </c>
      <c r="Q23" s="168" t="str">
        <f>IF(O23&lt;&gt;"",K23*VLOOKUP(O23,Metadados!$F$26:$G$29,2,0),"")</f>
        <v>#N/A</v>
      </c>
      <c r="R23" s="169" t="str">
        <f t="shared" si="2"/>
        <v>R19 - &lt;&lt;preencher&gt;&gt;
</v>
      </c>
      <c r="S23" s="170" t="str">
        <f t="shared" si="3"/>
        <v>Favor preencher colunas para definir impactoFavor preencher colunas para definir probabilidade</v>
      </c>
      <c r="T23" s="171" t="str">
        <f>IF(Q23&lt;&gt;"",IF(Q23&lt;=Metadados!$N$6,Metadados!$M$6,IF(Q23&lt;=Metadados!$N$8,Metadados!$M$8,IF(Q23&lt;=Metadados!$N$10,Metadados!$M$10,Metadados!$M$12))),"")</f>
        <v>#N/A</v>
      </c>
      <c r="U23" s="96" t="s">
        <v>62</v>
      </c>
      <c r="V23" s="67"/>
      <c r="W23" s="67"/>
      <c r="X23" s="67"/>
      <c r="Y23" s="67"/>
      <c r="Z23" s="67"/>
    </row>
    <row r="24" ht="15.75" customHeight="1">
      <c r="A24" s="67"/>
      <c r="B24" s="157">
        <v>20.0</v>
      </c>
      <c r="C24" s="97" t="s">
        <v>62</v>
      </c>
      <c r="D24" s="96" t="str">
        <f>'Identif. e Avaliação de Riscos'!G24</f>
        <v>&lt;&lt;preencher&gt;&gt;</v>
      </c>
      <c r="E24" s="158" t="s">
        <v>62</v>
      </c>
      <c r="F24" s="159">
        <f>VLOOKUP($E24,Metadados!$B$3:$C$7,2,0)</f>
        <v>0</v>
      </c>
      <c r="G24" s="160" t="s">
        <v>62</v>
      </c>
      <c r="H24" s="159">
        <f>VLOOKUP($G24,Metadados!$B$11:$C$13,2,0)</f>
        <v>0</v>
      </c>
      <c r="I24" s="161" t="s">
        <v>62</v>
      </c>
      <c r="J24" s="162">
        <f>VLOOKUP($I24,Metadados!$B$17:$C$21,2,0)</f>
        <v>0</v>
      </c>
      <c r="K24" s="163">
        <f t="shared" si="1"/>
        <v>0</v>
      </c>
      <c r="L24" s="164" t="str">
        <f>IF(K24&gt;0,IF(K24&lt;=Metadados!$J$4,Metadados!$F$4,IF(K24&lt;=Metadados!$J$5,Metadados!$F$5,IF(K24&lt;=Metadados!$J$6,Metadados!$F$6,Metadados!$F$7))),"")</f>
        <v/>
      </c>
      <c r="M24" s="165" t="str">
        <f>IFERROR(VLOOKUP(L24,Metadados!$F$4:$J$7,3,),"Favor preencher colunas para definir impacto")</f>
        <v>Favor preencher colunas para definir impacto</v>
      </c>
      <c r="N24" s="99" t="s">
        <v>62</v>
      </c>
      <c r="O24" s="166" t="str">
        <f>IF(N24&lt;&gt;"Escolha",VLOOKUP($N24,Metadados!$B$26:$F$29,5,0),"")</f>
        <v>#N/A</v>
      </c>
      <c r="P24" s="167" t="str">
        <f>IFERROR(VLOOKUP(O24,Metadados!$F$26:$G$29,2,FALSE),"Favor preencher colunas para definir probabilidade")</f>
        <v>Favor preencher colunas para definir probabilidade</v>
      </c>
      <c r="Q24" s="168" t="str">
        <f>IF(O24&lt;&gt;"",K24*VLOOKUP(O24,Metadados!$F$26:$G$29,2,0),"")</f>
        <v>#N/A</v>
      </c>
      <c r="R24" s="169" t="str">
        <f t="shared" si="2"/>
        <v>R20 - &lt;&lt;preencher&gt;&gt;
</v>
      </c>
      <c r="S24" s="170" t="str">
        <f t="shared" si="3"/>
        <v>Favor preencher colunas para definir impactoFavor preencher colunas para definir probabilidade</v>
      </c>
      <c r="T24" s="171" t="str">
        <f>IF(Q24&lt;&gt;"",IF(Q24&lt;=Metadados!$N$6,Metadados!$M$6,IF(Q24&lt;=Metadados!$N$8,Metadados!$M$8,IF(Q24&lt;=Metadados!$N$10,Metadados!$M$10,Metadados!$M$12))),"")</f>
        <v>#N/A</v>
      </c>
      <c r="U24" s="96" t="s">
        <v>62</v>
      </c>
      <c r="V24" s="67"/>
      <c r="W24" s="67"/>
      <c r="X24" s="67"/>
      <c r="Y24" s="67"/>
      <c r="Z24" s="67"/>
    </row>
    <row r="25" ht="15.75" customHeight="1">
      <c r="A25" s="67"/>
      <c r="B25" s="157">
        <v>21.0</v>
      </c>
      <c r="C25" s="97" t="s">
        <v>62</v>
      </c>
      <c r="D25" s="96" t="str">
        <f>'Identif. e Avaliação de Riscos'!G25</f>
        <v>&lt;&lt;preencher&gt;&gt;</v>
      </c>
      <c r="E25" s="158" t="s">
        <v>62</v>
      </c>
      <c r="F25" s="159">
        <f>VLOOKUP($E25,Metadados!$B$3:$C$7,2,0)</f>
        <v>0</v>
      </c>
      <c r="G25" s="160" t="s">
        <v>62</v>
      </c>
      <c r="H25" s="159">
        <f>VLOOKUP($G25,Metadados!$B$11:$C$13,2,0)</f>
        <v>0</v>
      </c>
      <c r="I25" s="161" t="s">
        <v>62</v>
      </c>
      <c r="J25" s="162">
        <f>VLOOKUP($I25,Metadados!$B$17:$C$21,2,0)</f>
        <v>0</v>
      </c>
      <c r="K25" s="163">
        <f t="shared" si="1"/>
        <v>0</v>
      </c>
      <c r="L25" s="164" t="str">
        <f>IF(K25&gt;0,IF(K25&lt;=Metadados!$J$4,Metadados!$F$4,IF(K25&lt;=Metadados!$J$5,Metadados!$F$5,IF(K25&lt;=Metadados!$J$6,Metadados!$F$6,Metadados!$F$7))),"")</f>
        <v/>
      </c>
      <c r="M25" s="165" t="str">
        <f>IFERROR(VLOOKUP(L25,Metadados!$F$4:$J$7,3,),"Favor preencher colunas para definir impacto")</f>
        <v>Favor preencher colunas para definir impacto</v>
      </c>
      <c r="N25" s="99" t="s">
        <v>62</v>
      </c>
      <c r="O25" s="166" t="str">
        <f>IF(N25&lt;&gt;"Escolha",VLOOKUP($N25,Metadados!$B$26:$F$29,5,0),"")</f>
        <v>#N/A</v>
      </c>
      <c r="P25" s="167" t="str">
        <f>IFERROR(VLOOKUP(O25,Metadados!$F$26:$G$29,2,FALSE),"Favor preencher colunas para definir probabilidade")</f>
        <v>Favor preencher colunas para definir probabilidade</v>
      </c>
      <c r="Q25" s="168" t="str">
        <f>IF(O25&lt;&gt;"",K25*VLOOKUP(O25,Metadados!$F$26:$G$29,2,0),"")</f>
        <v>#N/A</v>
      </c>
      <c r="R25" s="169" t="str">
        <f t="shared" si="2"/>
        <v>R21 - &lt;&lt;preencher&gt;&gt;
</v>
      </c>
      <c r="S25" s="170" t="str">
        <f t="shared" si="3"/>
        <v>Favor preencher colunas para definir impactoFavor preencher colunas para definir probabilidade</v>
      </c>
      <c r="T25" s="171" t="str">
        <f>IF(Q25&lt;&gt;"",IF(Q25&lt;=Metadados!$N$6,Metadados!$M$6,IF(Q25&lt;=Metadados!$N$8,Metadados!$M$8,IF(Q25&lt;=Metadados!$N$10,Metadados!$M$10,Metadados!$M$12))),"")</f>
        <v>#N/A</v>
      </c>
      <c r="U25" s="96" t="s">
        <v>62</v>
      </c>
      <c r="V25" s="67"/>
      <c r="W25" s="67"/>
      <c r="X25" s="67"/>
      <c r="Y25" s="67"/>
      <c r="Z25" s="67"/>
    </row>
    <row r="26" ht="15.75" customHeight="1">
      <c r="A26" s="67"/>
      <c r="B26" s="157">
        <v>22.0</v>
      </c>
      <c r="C26" s="97" t="s">
        <v>62</v>
      </c>
      <c r="D26" s="96" t="str">
        <f>'Identif. e Avaliação de Riscos'!G26</f>
        <v>&lt;&lt;preencher&gt;&gt;</v>
      </c>
      <c r="E26" s="158" t="s">
        <v>62</v>
      </c>
      <c r="F26" s="159">
        <f>VLOOKUP($E26,Metadados!$B$3:$C$7,2,0)</f>
        <v>0</v>
      </c>
      <c r="G26" s="160" t="s">
        <v>62</v>
      </c>
      <c r="H26" s="159">
        <f>VLOOKUP($G26,Metadados!$B$11:$C$13,2,0)</f>
        <v>0</v>
      </c>
      <c r="I26" s="161" t="s">
        <v>62</v>
      </c>
      <c r="J26" s="162">
        <f>VLOOKUP($I26,Metadados!$B$17:$C$21,2,0)</f>
        <v>0</v>
      </c>
      <c r="K26" s="163">
        <f t="shared" si="1"/>
        <v>0</v>
      </c>
      <c r="L26" s="164" t="str">
        <f>IF(K26&gt;0,IF(K26&lt;=Metadados!$J$4,Metadados!$F$4,IF(K26&lt;=Metadados!$J$5,Metadados!$F$5,IF(K26&lt;=Metadados!$J$6,Metadados!$F$6,Metadados!$F$7))),"")</f>
        <v/>
      </c>
      <c r="M26" s="165" t="str">
        <f>IFERROR(VLOOKUP(L26,Metadados!$F$4:$J$7,3,),"Favor preencher colunas para definir impacto")</f>
        <v>Favor preencher colunas para definir impacto</v>
      </c>
      <c r="N26" s="99" t="s">
        <v>62</v>
      </c>
      <c r="O26" s="166" t="str">
        <f>IF(N26&lt;&gt;"Escolha",VLOOKUP($N26,Metadados!$B$26:$F$29,5,0),"")</f>
        <v>#N/A</v>
      </c>
      <c r="P26" s="167" t="str">
        <f>IFERROR(VLOOKUP(O26,Metadados!$F$26:$G$29,2,FALSE),"Favor preencher colunas para definir probabilidade")</f>
        <v>Favor preencher colunas para definir probabilidade</v>
      </c>
      <c r="Q26" s="168" t="str">
        <f>IF(O26&lt;&gt;"",K26*VLOOKUP(O26,Metadados!$F$26:$G$29,2,0),"")</f>
        <v>#N/A</v>
      </c>
      <c r="R26" s="169" t="str">
        <f t="shared" si="2"/>
        <v>R22 - &lt;&lt;preencher&gt;&gt;
</v>
      </c>
      <c r="S26" s="170" t="str">
        <f t="shared" si="3"/>
        <v>Favor preencher colunas para definir impactoFavor preencher colunas para definir probabilidade</v>
      </c>
      <c r="T26" s="171" t="str">
        <f>IF(Q26&lt;&gt;"",IF(Q26&lt;=Metadados!$N$6,Metadados!$M$6,IF(Q26&lt;=Metadados!$N$8,Metadados!$M$8,IF(Q26&lt;=Metadados!$N$10,Metadados!$M$10,Metadados!$M$12))),"")</f>
        <v>#N/A</v>
      </c>
      <c r="U26" s="96" t="s">
        <v>62</v>
      </c>
      <c r="V26" s="67"/>
      <c r="W26" s="67"/>
      <c r="X26" s="67"/>
      <c r="Y26" s="67"/>
      <c r="Z26" s="67"/>
    </row>
    <row r="27" ht="15.75" customHeight="1">
      <c r="A27" s="67"/>
      <c r="B27" s="157">
        <v>23.0</v>
      </c>
      <c r="C27" s="97" t="s">
        <v>62</v>
      </c>
      <c r="D27" s="96" t="str">
        <f>'Identif. e Avaliação de Riscos'!G27</f>
        <v>&lt;&lt;preencher&gt;&gt;</v>
      </c>
      <c r="E27" s="158" t="s">
        <v>62</v>
      </c>
      <c r="F27" s="159">
        <f>VLOOKUP($E27,Metadados!$B$3:$C$7,2,0)</f>
        <v>0</v>
      </c>
      <c r="G27" s="160" t="s">
        <v>62</v>
      </c>
      <c r="H27" s="159">
        <f>VLOOKUP($G27,Metadados!$B$11:$C$13,2,0)</f>
        <v>0</v>
      </c>
      <c r="I27" s="161" t="s">
        <v>62</v>
      </c>
      <c r="J27" s="162">
        <f>VLOOKUP($I27,Metadados!$B$17:$C$21,2,0)</f>
        <v>0</v>
      </c>
      <c r="K27" s="163">
        <f t="shared" si="1"/>
        <v>0</v>
      </c>
      <c r="L27" s="164" t="str">
        <f>IF(K27&gt;0,IF(K27&lt;=Metadados!$J$4,Metadados!$F$4,IF(K27&lt;=Metadados!$J$5,Metadados!$F$5,IF(K27&lt;=Metadados!$J$6,Metadados!$F$6,Metadados!$F$7))),"")</f>
        <v/>
      </c>
      <c r="M27" s="165" t="str">
        <f>IFERROR(VLOOKUP(L27,Metadados!$F$4:$J$7,3,),"Favor preencher colunas para definir impacto")</f>
        <v>Favor preencher colunas para definir impacto</v>
      </c>
      <c r="N27" s="99" t="s">
        <v>62</v>
      </c>
      <c r="O27" s="166" t="str">
        <f>IF(N27&lt;&gt;"Escolha",VLOOKUP($N27,Metadados!$B$26:$F$29,5,0),"")</f>
        <v>#N/A</v>
      </c>
      <c r="P27" s="167" t="str">
        <f>IFERROR(VLOOKUP(O27,Metadados!$F$26:$G$29,2,FALSE),"Favor preencher colunas para definir probabilidade")</f>
        <v>Favor preencher colunas para definir probabilidade</v>
      </c>
      <c r="Q27" s="168" t="str">
        <f>IF(O27&lt;&gt;"",K27*VLOOKUP(O27,Metadados!$F$26:$G$29,2,0),"")</f>
        <v>#N/A</v>
      </c>
      <c r="R27" s="169" t="str">
        <f t="shared" si="2"/>
        <v>R23 - &lt;&lt;preencher&gt;&gt;
</v>
      </c>
      <c r="S27" s="170" t="str">
        <f t="shared" si="3"/>
        <v>Favor preencher colunas para definir impactoFavor preencher colunas para definir probabilidade</v>
      </c>
      <c r="T27" s="171" t="str">
        <f>IF(Q27&lt;&gt;"",IF(Q27&lt;=Metadados!$N$6,Metadados!$M$6,IF(Q27&lt;=Metadados!$N$8,Metadados!$M$8,IF(Q27&lt;=Metadados!$N$10,Metadados!$M$10,Metadados!$M$12))),"")</f>
        <v>#N/A</v>
      </c>
      <c r="U27" s="96" t="s">
        <v>62</v>
      </c>
      <c r="V27" s="67"/>
      <c r="W27" s="67"/>
      <c r="X27" s="67"/>
      <c r="Y27" s="67"/>
      <c r="Z27" s="67"/>
    </row>
    <row r="28" ht="15.75" customHeight="1">
      <c r="A28" s="67"/>
      <c r="B28" s="157">
        <v>24.0</v>
      </c>
      <c r="C28" s="97" t="s">
        <v>62</v>
      </c>
      <c r="D28" s="96" t="str">
        <f>'Identif. e Avaliação de Riscos'!G28</f>
        <v>&lt;&lt;preencher&gt;&gt;</v>
      </c>
      <c r="E28" s="158" t="s">
        <v>62</v>
      </c>
      <c r="F28" s="159">
        <f>VLOOKUP($E28,Metadados!$B$3:$C$7,2,0)</f>
        <v>0</v>
      </c>
      <c r="G28" s="160" t="s">
        <v>62</v>
      </c>
      <c r="H28" s="159">
        <f>VLOOKUP($G28,Metadados!$B$11:$C$13,2,0)</f>
        <v>0</v>
      </c>
      <c r="I28" s="161" t="s">
        <v>62</v>
      </c>
      <c r="J28" s="162">
        <f>VLOOKUP($I28,Metadados!$B$17:$C$21,2,0)</f>
        <v>0</v>
      </c>
      <c r="K28" s="163">
        <f t="shared" si="1"/>
        <v>0</v>
      </c>
      <c r="L28" s="164" t="str">
        <f>IF(K28&gt;0,IF(K28&lt;=Metadados!$J$4,Metadados!$F$4,IF(K28&lt;=Metadados!$J$5,Metadados!$F$5,IF(K28&lt;=Metadados!$J$6,Metadados!$F$6,Metadados!$F$7))),"")</f>
        <v/>
      </c>
      <c r="M28" s="165" t="str">
        <f>IFERROR(VLOOKUP(L28,Metadados!$F$4:$J$7,3,),"Favor preencher colunas para definir impacto")</f>
        <v>Favor preencher colunas para definir impacto</v>
      </c>
      <c r="N28" s="99" t="s">
        <v>62</v>
      </c>
      <c r="O28" s="166" t="str">
        <f>IF(N28&lt;&gt;"Escolha",VLOOKUP($N28,Metadados!$B$26:$F$29,5,0),"")</f>
        <v>#N/A</v>
      </c>
      <c r="P28" s="167" t="str">
        <f>IFERROR(VLOOKUP(O28,Metadados!$F$26:$G$29,2,FALSE),"Favor preencher colunas para definir probabilidade")</f>
        <v>Favor preencher colunas para definir probabilidade</v>
      </c>
      <c r="Q28" s="168" t="str">
        <f>IF(O28&lt;&gt;"",K28*VLOOKUP(O28,Metadados!$F$26:$G$29,2,0),"")</f>
        <v>#N/A</v>
      </c>
      <c r="R28" s="169" t="str">
        <f t="shared" si="2"/>
        <v>R24 - &lt;&lt;preencher&gt;&gt;
</v>
      </c>
      <c r="S28" s="170" t="str">
        <f t="shared" si="3"/>
        <v>Favor preencher colunas para definir impactoFavor preencher colunas para definir probabilidade</v>
      </c>
      <c r="T28" s="171" t="str">
        <f>IF(Q28&lt;&gt;"",IF(Q28&lt;=Metadados!$N$6,Metadados!$M$6,IF(Q28&lt;=Metadados!$N$8,Metadados!$M$8,IF(Q28&lt;=Metadados!$N$10,Metadados!$M$10,Metadados!$M$12))),"")</f>
        <v>#N/A</v>
      </c>
      <c r="U28" s="96" t="s">
        <v>62</v>
      </c>
      <c r="V28" s="67"/>
      <c r="W28" s="67"/>
      <c r="X28" s="67"/>
      <c r="Y28" s="67"/>
      <c r="Z28" s="67"/>
    </row>
    <row r="29" ht="15.75" customHeight="1">
      <c r="A29" s="67"/>
      <c r="B29" s="157">
        <v>25.0</v>
      </c>
      <c r="C29" s="97" t="s">
        <v>62</v>
      </c>
      <c r="D29" s="96" t="str">
        <f>'Identif. e Avaliação de Riscos'!G29</f>
        <v>&lt;&lt;preencher&gt;&gt;</v>
      </c>
      <c r="E29" s="158" t="s">
        <v>62</v>
      </c>
      <c r="F29" s="159">
        <f>VLOOKUP($E29,Metadados!$B$3:$C$7,2,0)</f>
        <v>0</v>
      </c>
      <c r="G29" s="160" t="s">
        <v>62</v>
      </c>
      <c r="H29" s="159">
        <f>VLOOKUP($G29,Metadados!$B$11:$C$13,2,0)</f>
        <v>0</v>
      </c>
      <c r="I29" s="161" t="s">
        <v>62</v>
      </c>
      <c r="J29" s="162">
        <f>VLOOKUP($I29,Metadados!$B$17:$C$21,2,0)</f>
        <v>0</v>
      </c>
      <c r="K29" s="163">
        <f t="shared" si="1"/>
        <v>0</v>
      </c>
      <c r="L29" s="164" t="str">
        <f>IF(K29&gt;0,IF(K29&lt;=Metadados!$J$4,Metadados!$F$4,IF(K29&lt;=Metadados!$J$5,Metadados!$F$5,IF(K29&lt;=Metadados!$J$6,Metadados!$F$6,Metadados!$F$7))),"")</f>
        <v/>
      </c>
      <c r="M29" s="165" t="str">
        <f>IFERROR(VLOOKUP(L29,Metadados!$F$4:$J$7,3,),"Favor preencher colunas para definir impacto")</f>
        <v>Favor preencher colunas para definir impacto</v>
      </c>
      <c r="N29" s="99" t="s">
        <v>62</v>
      </c>
      <c r="O29" s="166" t="str">
        <f>IF(N29&lt;&gt;"Escolha",VLOOKUP($N29,Metadados!$B$26:$F$29,5,0),"")</f>
        <v>#N/A</v>
      </c>
      <c r="P29" s="167" t="str">
        <f>IFERROR(VLOOKUP(O29,Metadados!$F$26:$G$29,2,FALSE),"Favor preencher colunas para definir probabilidade")</f>
        <v>Favor preencher colunas para definir probabilidade</v>
      </c>
      <c r="Q29" s="168" t="str">
        <f>IF(O29&lt;&gt;"",K29*VLOOKUP(O29,Metadados!$F$26:$G$29,2,0),"")</f>
        <v>#N/A</v>
      </c>
      <c r="R29" s="169" t="str">
        <f t="shared" si="2"/>
        <v>R25 - &lt;&lt;preencher&gt;&gt;
</v>
      </c>
      <c r="S29" s="170" t="str">
        <f t="shared" si="3"/>
        <v>Favor preencher colunas para definir impactoFavor preencher colunas para definir probabilidade</v>
      </c>
      <c r="T29" s="171" t="str">
        <f>IF(Q29&lt;&gt;"",IF(Q29&lt;=Metadados!$N$6,Metadados!$M$6,IF(Q29&lt;=Metadados!$N$8,Metadados!$M$8,IF(Q29&lt;=Metadados!$N$10,Metadados!$M$10,Metadados!$M$12))),"")</f>
        <v>#N/A</v>
      </c>
      <c r="U29" s="96" t="s">
        <v>62</v>
      </c>
      <c r="V29" s="67"/>
      <c r="W29" s="67"/>
      <c r="X29" s="67"/>
      <c r="Y29" s="67"/>
      <c r="Z29" s="67"/>
    </row>
    <row r="30" ht="15.75" customHeight="1">
      <c r="A30" s="67"/>
      <c r="B30" s="157">
        <v>26.0</v>
      </c>
      <c r="C30" s="97" t="s">
        <v>62</v>
      </c>
      <c r="D30" s="96" t="str">
        <f>'Identif. e Avaliação de Riscos'!G30</f>
        <v>&lt;&lt;preencher&gt;&gt;</v>
      </c>
      <c r="E30" s="158" t="s">
        <v>62</v>
      </c>
      <c r="F30" s="159">
        <f>VLOOKUP($E30,Metadados!$B$3:$C$7,2,0)</f>
        <v>0</v>
      </c>
      <c r="G30" s="160" t="s">
        <v>62</v>
      </c>
      <c r="H30" s="159">
        <f>VLOOKUP($G30,Metadados!$B$11:$C$13,2,0)</f>
        <v>0</v>
      </c>
      <c r="I30" s="161" t="s">
        <v>62</v>
      </c>
      <c r="J30" s="162">
        <f>VLOOKUP($I30,Metadados!$B$17:$C$21,2,0)</f>
        <v>0</v>
      </c>
      <c r="K30" s="163">
        <f t="shared" si="1"/>
        <v>0</v>
      </c>
      <c r="L30" s="164" t="str">
        <f>IF(K30&gt;0,IF(K30&lt;=Metadados!$J$4,Metadados!$F$4,IF(K30&lt;=Metadados!$J$5,Metadados!$F$5,IF(K30&lt;=Metadados!$J$6,Metadados!$F$6,Metadados!$F$7))),"")</f>
        <v/>
      </c>
      <c r="M30" s="165" t="str">
        <f>IFERROR(VLOOKUP(L30,Metadados!$F$4:$J$7,3,),"Favor preencher colunas para definir impacto")</f>
        <v>Favor preencher colunas para definir impacto</v>
      </c>
      <c r="N30" s="99" t="s">
        <v>62</v>
      </c>
      <c r="O30" s="166" t="str">
        <f>IF(N30&lt;&gt;"Escolha",VLOOKUP($N30,Metadados!$B$26:$F$29,5,0),"")</f>
        <v>#N/A</v>
      </c>
      <c r="P30" s="167" t="str">
        <f>IFERROR(VLOOKUP(O30,Metadados!$F$26:$G$29,2,FALSE),"Favor preencher colunas para definir probabilidade")</f>
        <v>Favor preencher colunas para definir probabilidade</v>
      </c>
      <c r="Q30" s="168" t="str">
        <f>IF(O30&lt;&gt;"",K30*VLOOKUP(O30,Metadados!$F$26:$G$29,2,0),"")</f>
        <v>#N/A</v>
      </c>
      <c r="R30" s="169" t="str">
        <f t="shared" si="2"/>
        <v>R26 - &lt;&lt;preencher&gt;&gt;
</v>
      </c>
      <c r="S30" s="170" t="str">
        <f t="shared" si="3"/>
        <v>Favor preencher colunas para definir impactoFavor preencher colunas para definir probabilidade</v>
      </c>
      <c r="T30" s="171" t="str">
        <f>IF(Q30&lt;&gt;"",IF(Q30&lt;=Metadados!$N$6,Metadados!$M$6,IF(Q30&lt;=Metadados!$N$8,Metadados!$M$8,IF(Q30&lt;=Metadados!$N$10,Metadados!$M$10,Metadados!$M$12))),"")</f>
        <v>#N/A</v>
      </c>
      <c r="U30" s="96" t="s">
        <v>62</v>
      </c>
      <c r="V30" s="67"/>
      <c r="W30" s="67"/>
      <c r="X30" s="67"/>
      <c r="Y30" s="67"/>
      <c r="Z30" s="67"/>
    </row>
    <row r="31" ht="15.75" customHeight="1">
      <c r="A31" s="67"/>
      <c r="B31" s="157">
        <v>27.0</v>
      </c>
      <c r="C31" s="97" t="s">
        <v>62</v>
      </c>
      <c r="D31" s="96" t="str">
        <f>'Identif. e Avaliação de Riscos'!G31</f>
        <v>&lt;&lt;preencher&gt;&gt;</v>
      </c>
      <c r="E31" s="158" t="s">
        <v>62</v>
      </c>
      <c r="F31" s="159">
        <f>VLOOKUP($E31,Metadados!$B$3:$C$7,2,0)</f>
        <v>0</v>
      </c>
      <c r="G31" s="160" t="s">
        <v>62</v>
      </c>
      <c r="H31" s="159">
        <f>VLOOKUP($G31,Metadados!$B$11:$C$13,2,0)</f>
        <v>0</v>
      </c>
      <c r="I31" s="161" t="s">
        <v>62</v>
      </c>
      <c r="J31" s="162">
        <f>VLOOKUP($I31,Metadados!$B$17:$C$21,2,0)</f>
        <v>0</v>
      </c>
      <c r="K31" s="163">
        <f t="shared" si="1"/>
        <v>0</v>
      </c>
      <c r="L31" s="164" t="str">
        <f>IF(K31&gt;0,IF(K31&lt;=Metadados!$J$4,Metadados!$F$4,IF(K31&lt;=Metadados!$J$5,Metadados!$F$5,IF(K31&lt;=Metadados!$J$6,Metadados!$F$6,Metadados!$F$7))),"")</f>
        <v/>
      </c>
      <c r="M31" s="165" t="str">
        <f>IFERROR(VLOOKUP(L31,Metadados!$F$4:$J$7,3,),"Favor preencher colunas para definir impacto")</f>
        <v>Favor preencher colunas para definir impacto</v>
      </c>
      <c r="N31" s="99" t="s">
        <v>62</v>
      </c>
      <c r="O31" s="166" t="str">
        <f>IF(N31&lt;&gt;"Escolha",VLOOKUP($N31,Metadados!$B$26:$F$29,5,0),"")</f>
        <v>#N/A</v>
      </c>
      <c r="P31" s="167" t="str">
        <f>IFERROR(VLOOKUP(O31,Metadados!$F$26:$G$29,2,FALSE),"Favor preencher colunas para definir probabilidade")</f>
        <v>Favor preencher colunas para definir probabilidade</v>
      </c>
      <c r="Q31" s="168" t="str">
        <f>IF(O31&lt;&gt;"",K31*VLOOKUP(O31,Metadados!$F$26:$G$29,2,0),"")</f>
        <v>#N/A</v>
      </c>
      <c r="R31" s="169" t="str">
        <f t="shared" si="2"/>
        <v>R27 - &lt;&lt;preencher&gt;&gt;
</v>
      </c>
      <c r="S31" s="170" t="str">
        <f t="shared" si="3"/>
        <v>Favor preencher colunas para definir impactoFavor preencher colunas para definir probabilidade</v>
      </c>
      <c r="T31" s="171" t="str">
        <f>IF(Q31&lt;&gt;"",IF(Q31&lt;=Metadados!$N$6,Metadados!$M$6,IF(Q31&lt;=Metadados!$N$8,Metadados!$M$8,IF(Q31&lt;=Metadados!$N$10,Metadados!$M$10,Metadados!$M$12))),"")</f>
        <v>#N/A</v>
      </c>
      <c r="U31" s="96" t="s">
        <v>62</v>
      </c>
      <c r="V31" s="67"/>
      <c r="W31" s="67"/>
      <c r="X31" s="67"/>
      <c r="Y31" s="67"/>
      <c r="Z31" s="67"/>
    </row>
    <row r="32" ht="15.75" customHeight="1">
      <c r="A32" s="67"/>
      <c r="B32" s="157">
        <v>28.0</v>
      </c>
      <c r="C32" s="97" t="s">
        <v>62</v>
      </c>
      <c r="D32" s="96" t="str">
        <f>'Identif. e Avaliação de Riscos'!G32</f>
        <v>&lt;&lt;preencher&gt;&gt;</v>
      </c>
      <c r="E32" s="158" t="s">
        <v>62</v>
      </c>
      <c r="F32" s="159">
        <f>VLOOKUP($E32,Metadados!$B$3:$C$7,2,0)</f>
        <v>0</v>
      </c>
      <c r="G32" s="160" t="s">
        <v>62</v>
      </c>
      <c r="H32" s="159">
        <f>VLOOKUP($G32,Metadados!$B$11:$C$13,2,0)</f>
        <v>0</v>
      </c>
      <c r="I32" s="161" t="s">
        <v>62</v>
      </c>
      <c r="J32" s="162">
        <f>VLOOKUP($I32,Metadados!$B$17:$C$21,2,0)</f>
        <v>0</v>
      </c>
      <c r="K32" s="163">
        <f t="shared" si="1"/>
        <v>0</v>
      </c>
      <c r="L32" s="164" t="str">
        <f>IF(K32&gt;0,IF(K32&lt;=Metadados!$J$4,Metadados!$F$4,IF(K32&lt;=Metadados!$J$5,Metadados!$F$5,IF(K32&lt;=Metadados!$J$6,Metadados!$F$6,Metadados!$F$7))),"")</f>
        <v/>
      </c>
      <c r="M32" s="165" t="str">
        <f>IFERROR(VLOOKUP(L32,Metadados!$F$4:$J$7,3,),"Favor preencher colunas para definir impacto")</f>
        <v>Favor preencher colunas para definir impacto</v>
      </c>
      <c r="N32" s="99" t="s">
        <v>62</v>
      </c>
      <c r="O32" s="166" t="str">
        <f>IF(N32&lt;&gt;"Escolha",VLOOKUP($N32,Metadados!$B$26:$F$29,5,0),"")</f>
        <v>#N/A</v>
      </c>
      <c r="P32" s="167" t="str">
        <f>IFERROR(VLOOKUP(O32,Metadados!$F$26:$G$29,2,FALSE),"Favor preencher colunas para definir probabilidade")</f>
        <v>Favor preencher colunas para definir probabilidade</v>
      </c>
      <c r="Q32" s="168" t="str">
        <f>IF(O32&lt;&gt;"",K32*VLOOKUP(O32,Metadados!$F$26:$G$29,2,0),"")</f>
        <v>#N/A</v>
      </c>
      <c r="R32" s="169" t="str">
        <f t="shared" si="2"/>
        <v>R28 - &lt;&lt;preencher&gt;&gt;
</v>
      </c>
      <c r="S32" s="170" t="str">
        <f t="shared" si="3"/>
        <v>Favor preencher colunas para definir impactoFavor preencher colunas para definir probabilidade</v>
      </c>
      <c r="T32" s="171" t="str">
        <f>IF(Q32&lt;&gt;"",IF(Q32&lt;=Metadados!$N$6,Metadados!$M$6,IF(Q32&lt;=Metadados!$N$8,Metadados!$M$8,IF(Q32&lt;=Metadados!$N$10,Metadados!$M$10,Metadados!$M$12))),"")</f>
        <v>#N/A</v>
      </c>
      <c r="U32" s="96" t="s">
        <v>62</v>
      </c>
      <c r="V32" s="67"/>
      <c r="W32" s="67"/>
      <c r="X32" s="67"/>
      <c r="Y32" s="67"/>
      <c r="Z32" s="67"/>
    </row>
    <row r="33" ht="15.75" customHeight="1">
      <c r="A33" s="67"/>
      <c r="B33" s="157">
        <v>29.0</v>
      </c>
      <c r="C33" s="97" t="s">
        <v>62</v>
      </c>
      <c r="D33" s="96" t="str">
        <f>'Identif. e Avaliação de Riscos'!G33</f>
        <v>&lt;&lt;preencher&gt;&gt;</v>
      </c>
      <c r="E33" s="158" t="s">
        <v>62</v>
      </c>
      <c r="F33" s="159">
        <f>VLOOKUP($E33,Metadados!$B$3:$C$7,2,0)</f>
        <v>0</v>
      </c>
      <c r="G33" s="160" t="s">
        <v>62</v>
      </c>
      <c r="H33" s="159">
        <f>VLOOKUP($G33,Metadados!$B$11:$C$13,2,0)</f>
        <v>0</v>
      </c>
      <c r="I33" s="161" t="s">
        <v>62</v>
      </c>
      <c r="J33" s="162">
        <f>VLOOKUP($I33,Metadados!$B$17:$C$21,2,0)</f>
        <v>0</v>
      </c>
      <c r="K33" s="163">
        <f t="shared" si="1"/>
        <v>0</v>
      </c>
      <c r="L33" s="164" t="str">
        <f>IF(K33&gt;0,IF(K33&lt;=Metadados!$J$4,Metadados!$F$4,IF(K33&lt;=Metadados!$J$5,Metadados!$F$5,IF(K33&lt;=Metadados!$J$6,Metadados!$F$6,Metadados!$F$7))),"")</f>
        <v/>
      </c>
      <c r="M33" s="165" t="str">
        <f>IFERROR(VLOOKUP(L33,Metadados!$F$4:$J$7,3,),"Favor preencher colunas para definir impacto")</f>
        <v>Favor preencher colunas para definir impacto</v>
      </c>
      <c r="N33" s="99" t="s">
        <v>62</v>
      </c>
      <c r="O33" s="166" t="str">
        <f>IF(N33&lt;&gt;"Escolha",VLOOKUP($N33,Metadados!$B$26:$F$29,5,0),"")</f>
        <v>#N/A</v>
      </c>
      <c r="P33" s="167" t="str">
        <f>IFERROR(VLOOKUP(O33,Metadados!$F$26:$G$29,2,FALSE),"Favor preencher colunas para definir probabilidade")</f>
        <v>Favor preencher colunas para definir probabilidade</v>
      </c>
      <c r="Q33" s="168" t="str">
        <f>IF(O33&lt;&gt;"",K33*VLOOKUP(O33,Metadados!$F$26:$G$29,2,0),"")</f>
        <v>#N/A</v>
      </c>
      <c r="R33" s="169" t="str">
        <f t="shared" si="2"/>
        <v>R29 - &lt;&lt;preencher&gt;&gt;
</v>
      </c>
      <c r="S33" s="170" t="str">
        <f t="shared" si="3"/>
        <v>Favor preencher colunas para definir impactoFavor preencher colunas para definir probabilidade</v>
      </c>
      <c r="T33" s="171" t="str">
        <f>IF(Q33&lt;&gt;"",IF(Q33&lt;=Metadados!$N$6,Metadados!$M$6,IF(Q33&lt;=Metadados!$N$8,Metadados!$M$8,IF(Q33&lt;=Metadados!$N$10,Metadados!$M$10,Metadados!$M$12))),"")</f>
        <v>#N/A</v>
      </c>
      <c r="U33" s="96" t="s">
        <v>62</v>
      </c>
      <c r="V33" s="67"/>
      <c r="W33" s="67"/>
      <c r="X33" s="67"/>
      <c r="Y33" s="67"/>
      <c r="Z33" s="67"/>
    </row>
    <row r="34" ht="15.75" customHeight="1">
      <c r="A34" s="67"/>
      <c r="B34" s="172">
        <v>30.0</v>
      </c>
      <c r="C34" s="124" t="s">
        <v>62</v>
      </c>
      <c r="D34" s="123" t="str">
        <f>'Identif. e Avaliação de Riscos'!G34</f>
        <v>&lt;&lt;preencher&gt;&gt;</v>
      </c>
      <c r="E34" s="173" t="s">
        <v>62</v>
      </c>
      <c r="F34" s="174">
        <f>VLOOKUP($E34,Metadados!$B$3:$C$7,2,0)</f>
        <v>0</v>
      </c>
      <c r="G34" s="175" t="s">
        <v>62</v>
      </c>
      <c r="H34" s="174">
        <f>VLOOKUP($G34,Metadados!$B$11:$C$13,2,0)</f>
        <v>0</v>
      </c>
      <c r="I34" s="176" t="s">
        <v>62</v>
      </c>
      <c r="J34" s="177">
        <f>VLOOKUP($I34,Metadados!$B$17:$C$21,2,0)</f>
        <v>0</v>
      </c>
      <c r="K34" s="178">
        <f t="shared" si="1"/>
        <v>0</v>
      </c>
      <c r="L34" s="179" t="str">
        <f>IF(K34&gt;0,IF(K34&lt;=Metadados!$J$4,Metadados!$F$4,IF(K34&lt;=Metadados!$J$5,Metadados!$F$5,IF(K34&lt;=Metadados!$J$6,Metadados!$F$6,Metadados!$F$7))),"")</f>
        <v/>
      </c>
      <c r="M34" s="180" t="str">
        <f>IFERROR(VLOOKUP(L34,Metadados!$F$4:$J$7,3,),"Favor preencher colunas para definir impacto")</f>
        <v>Favor preencher colunas para definir impacto</v>
      </c>
      <c r="N34" s="181" t="s">
        <v>62</v>
      </c>
      <c r="O34" s="182" t="str">
        <f>IF(N34&lt;&gt;"Escolha",VLOOKUP($N34,Metadados!$B$26:$F$29,5,0),"")</f>
        <v>#N/A</v>
      </c>
      <c r="P34" s="183" t="str">
        <f>IFERROR(VLOOKUP(O34,Metadados!$F$26:$G$29,2,FALSE),"Favor preencher colunas para definir probabilidade")</f>
        <v>Favor preencher colunas para definir probabilidade</v>
      </c>
      <c r="Q34" s="184" t="str">
        <f>IF(O34&lt;&gt;"",K34*VLOOKUP(O34,Metadados!$F$26:$G$29,2,0),"")</f>
        <v>#N/A</v>
      </c>
      <c r="R34" s="185" t="str">
        <f t="shared" si="2"/>
        <v>R30 - &lt;&lt;preencher&gt;&gt;
</v>
      </c>
      <c r="S34" s="186" t="str">
        <f t="shared" si="3"/>
        <v>Favor preencher colunas para definir impactoFavor preencher colunas para definir probabilidade</v>
      </c>
      <c r="T34" s="187" t="str">
        <f>IF(Q34&lt;&gt;"",IF(Q34&lt;=Metadados!$N$6,Metadados!$M$6,IF(Q34&lt;=Metadados!$N$8,Metadados!$M$8,IF(Q34&lt;=Metadados!$N$10,Metadados!$M$10,Metadados!$M$12))),"")</f>
        <v>#N/A</v>
      </c>
      <c r="U34" s="123" t="s">
        <v>62</v>
      </c>
      <c r="V34" s="67"/>
      <c r="W34" s="67"/>
      <c r="X34" s="67"/>
      <c r="Y34" s="67"/>
      <c r="Z34" s="67"/>
    </row>
    <row r="35" ht="15.0" customHeight="1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188"/>
      <c r="R35" s="188"/>
      <c r="S35" s="188"/>
      <c r="T35" s="67"/>
      <c r="U35" s="67"/>
      <c r="V35" s="67"/>
      <c r="W35" s="67"/>
      <c r="X35" s="67"/>
      <c r="Y35" s="67"/>
      <c r="Z35" s="67"/>
    </row>
    <row r="36" ht="15.75" hidden="1" customHeight="1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</row>
    <row r="37" ht="15.75" hidden="1" customHeight="1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</row>
    <row r="38" ht="15.75" hidden="1" customHeight="1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</row>
    <row r="39" ht="15.75" hidden="1" customHeight="1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</row>
    <row r="40" ht="15.75" hidden="1" customHeight="1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</row>
    <row r="41" ht="15.75" hidden="1" customHeight="1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</row>
    <row r="42" ht="15.75" hidden="1" customHeight="1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</row>
    <row r="43" ht="15.75" hidden="1" customHeight="1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</row>
    <row r="44" ht="15.75" hidden="1" customHeight="1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</row>
    <row r="45" ht="15.75" hidden="1" customHeight="1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</row>
    <row r="46" ht="15.75" hidden="1" customHeight="1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</row>
    <row r="47" ht="15.75" hidden="1" customHeight="1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</row>
    <row r="48" ht="15.75" hidden="1" customHeight="1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</row>
    <row r="49" ht="15.75" hidden="1" customHeight="1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</row>
    <row r="50" ht="15.75" hidden="1" customHeight="1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</row>
    <row r="51" ht="15.75" hidden="1" customHeight="1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</row>
    <row r="52" ht="15.75" hidden="1" customHeight="1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</row>
    <row r="53" ht="15.75" hidden="1" customHeight="1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ht="15.75" hidden="1" customHeight="1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</row>
    <row r="55" ht="15.75" hidden="1" customHeight="1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</row>
    <row r="56" ht="15.75" hidden="1" customHeight="1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</row>
    <row r="57" ht="15.75" hidden="1" customHeight="1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 ht="15.75" hidden="1" customHeight="1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</row>
    <row r="59" ht="15.75" hidden="1" customHeight="1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</row>
    <row r="60" ht="15.75" hidden="1" customHeight="1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</row>
    <row r="61" ht="15.75" hidden="1" customHeight="1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</row>
    <row r="62" ht="15.75" hidden="1" customHeight="1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</row>
    <row r="63" ht="15.75" hidden="1" customHeight="1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</row>
    <row r="64" ht="15.75" hidden="1" customHeight="1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</row>
    <row r="65" ht="15.75" hidden="1" customHeight="1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</row>
    <row r="66" ht="15.75" hidden="1" customHeight="1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</row>
    <row r="67" ht="15.75" hidden="1" customHeight="1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</row>
    <row r="68" ht="15.75" hidden="1" customHeight="1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</row>
    <row r="69" ht="15.75" hidden="1" customHeight="1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</row>
    <row r="70" ht="15.75" hidden="1" customHeight="1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</row>
    <row r="71" ht="15.75" hidden="1" customHeight="1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</row>
    <row r="72" ht="15.75" hidden="1" customHeight="1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</row>
    <row r="73" ht="15.75" hidden="1" customHeight="1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</row>
    <row r="74" ht="15.75" hidden="1" customHeight="1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</row>
    <row r="75" ht="15.75" hidden="1" customHeight="1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</row>
    <row r="76" ht="15.75" hidden="1" customHeight="1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</row>
    <row r="77" ht="15.75" hidden="1" customHeight="1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</row>
    <row r="78" ht="15.75" hidden="1" customHeight="1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</row>
    <row r="79" ht="15.75" hidden="1" customHeight="1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</row>
    <row r="80" ht="15.75" hidden="1" customHeight="1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</row>
    <row r="81" ht="15.75" hidden="1" customHeight="1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</row>
    <row r="82" ht="15.75" hidden="1" customHeight="1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</row>
    <row r="83" ht="15.75" hidden="1" customHeight="1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</row>
    <row r="84" ht="15.75" hidden="1" customHeight="1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</row>
    <row r="85" ht="15.75" hidden="1" customHeight="1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</row>
    <row r="86" ht="15.75" hidden="1" customHeight="1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</row>
    <row r="87" ht="15.75" hidden="1" customHeight="1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</row>
    <row r="88" ht="15.75" hidden="1" customHeight="1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</row>
    <row r="89" ht="15.75" hidden="1" customHeight="1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</row>
    <row r="90" ht="15.75" hidden="1" customHeight="1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</row>
    <row r="91" ht="15.75" hidden="1" customHeight="1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</row>
    <row r="92" ht="15.75" hidden="1" customHeight="1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</row>
    <row r="93" ht="15.75" hidden="1" customHeight="1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</row>
    <row r="94" ht="15.75" hidden="1" customHeight="1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</row>
    <row r="95" ht="15.75" hidden="1" customHeight="1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</row>
    <row r="96" ht="15.75" hidden="1" customHeight="1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</row>
    <row r="97" ht="15.75" hidden="1" customHeight="1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</row>
    <row r="98" ht="15.75" hidden="1" customHeight="1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</row>
    <row r="99" ht="15.75" hidden="1" customHeight="1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</row>
    <row r="100" ht="15.75" hidden="1" customHeight="1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</row>
    <row r="101" ht="15.75" hidden="1" customHeight="1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</row>
    <row r="102" ht="15.75" hidden="1" customHeight="1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</row>
    <row r="103" ht="15.75" hidden="1" customHeight="1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</row>
    <row r="104" ht="15.75" hidden="1" customHeight="1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</row>
    <row r="105" ht="15.75" hidden="1" customHeight="1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</row>
    <row r="106" ht="15.75" hidden="1" customHeight="1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</row>
    <row r="107" ht="15.75" hidden="1" customHeight="1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</row>
    <row r="108" ht="15.75" hidden="1" customHeight="1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</row>
    <row r="109" ht="15.75" hidden="1" customHeight="1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</row>
    <row r="110" ht="15.75" hidden="1" customHeight="1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</row>
    <row r="111" ht="15.75" hidden="1" customHeight="1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</row>
    <row r="112" ht="15.75" hidden="1" customHeight="1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</row>
    <row r="113" ht="15.75" hidden="1" customHeight="1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</row>
    <row r="114" ht="15.75" hidden="1" customHeight="1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</row>
    <row r="115" ht="15.75" hidden="1" customHeight="1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</row>
    <row r="116" ht="15.75" hidden="1" customHeight="1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</row>
    <row r="117" ht="15.75" hidden="1" customHeight="1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</row>
    <row r="118" ht="15.75" hidden="1" customHeight="1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</row>
    <row r="119" ht="15.75" hidden="1" customHeight="1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</row>
    <row r="120" ht="15.75" hidden="1" customHeight="1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</row>
    <row r="121" ht="15.75" hidden="1" customHeight="1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</row>
    <row r="122" ht="15.75" hidden="1" customHeight="1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</row>
    <row r="123" ht="15.75" hidden="1" customHeight="1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</row>
    <row r="124" ht="15.75" hidden="1" customHeight="1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</row>
    <row r="125" ht="15.75" hidden="1" customHeight="1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</row>
    <row r="126" ht="15.75" hidden="1" customHeight="1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</row>
    <row r="127" ht="15.75" hidden="1" customHeight="1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</row>
    <row r="128" ht="15.75" hidden="1" customHeight="1">
      <c r="A128" s="67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</row>
    <row r="129" ht="15.75" hidden="1" customHeight="1">
      <c r="A129" s="67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</row>
    <row r="130" ht="15.75" hidden="1" customHeight="1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</row>
    <row r="131" ht="15.75" hidden="1" customHeight="1">
      <c r="A131" s="67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</row>
    <row r="132" ht="15.75" hidden="1" customHeight="1">
      <c r="A132" s="67"/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</row>
    <row r="133" ht="15.75" hidden="1" customHeight="1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</row>
    <row r="134" ht="15.75" hidden="1" customHeight="1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</row>
    <row r="135" ht="15.75" hidden="1" customHeight="1">
      <c r="A135" s="67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</row>
    <row r="136" ht="15.75" hidden="1" customHeight="1">
      <c r="A136" s="67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</row>
    <row r="137" ht="15.75" hidden="1" customHeight="1">
      <c r="A137" s="67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7"/>
    </row>
    <row r="138" ht="15.75" hidden="1" customHeight="1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7"/>
    </row>
    <row r="139" ht="15.75" hidden="1" customHeight="1">
      <c r="A139" s="67"/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  <c r="Z139" s="67"/>
    </row>
    <row r="140" ht="15.75" hidden="1" customHeight="1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</row>
    <row r="141" ht="15.75" hidden="1" customHeight="1">
      <c r="A141" s="67"/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</row>
    <row r="142" ht="15.75" hidden="1" customHeight="1">
      <c r="A142" s="67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</row>
    <row r="143" ht="15.75" hidden="1" customHeight="1">
      <c r="A143" s="67"/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</row>
    <row r="144" ht="15.75" hidden="1" customHeight="1">
      <c r="A144" s="67"/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</row>
    <row r="145" ht="15.75" hidden="1" customHeight="1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</row>
    <row r="146" ht="15.75" hidden="1" customHeight="1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</row>
    <row r="147" ht="15.75" hidden="1" customHeight="1">
      <c r="A147" s="67"/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</row>
    <row r="148" ht="15.75" hidden="1" customHeight="1">
      <c r="A148" s="67"/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</row>
    <row r="149" ht="15.75" hidden="1" customHeight="1">
      <c r="A149" s="67"/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67"/>
    </row>
    <row r="150" ht="15.75" hidden="1" customHeight="1">
      <c r="A150" s="67"/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</row>
    <row r="151" ht="15.75" hidden="1" customHeight="1">
      <c r="A151" s="67"/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</row>
    <row r="152" ht="15.75" hidden="1" customHeight="1">
      <c r="A152" s="67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</row>
    <row r="153" ht="15.75" hidden="1" customHeight="1">
      <c r="A153" s="67"/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</row>
    <row r="154" ht="15.75" hidden="1" customHeight="1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</row>
    <row r="155" ht="15.75" hidden="1" customHeight="1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</row>
    <row r="156" ht="15.75" hidden="1" customHeight="1">
      <c r="A156" s="67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  <c r="Z156" s="67"/>
    </row>
    <row r="157" ht="15.75" hidden="1" customHeight="1">
      <c r="A157" s="67"/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67"/>
      <c r="Z157" s="67"/>
    </row>
    <row r="158" ht="15.75" hidden="1" customHeight="1">
      <c r="A158" s="67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</row>
    <row r="159" ht="15.75" hidden="1" customHeight="1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</row>
    <row r="160" ht="15.75" hidden="1" customHeight="1">
      <c r="A160" s="67"/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  <c r="Z160" s="67"/>
    </row>
    <row r="161" ht="15.75" hidden="1" customHeight="1">
      <c r="A161" s="67"/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</row>
    <row r="162" ht="15.75" hidden="1" customHeight="1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7"/>
      <c r="Y162" s="67"/>
      <c r="Z162" s="67"/>
    </row>
    <row r="163" ht="15.75" hidden="1" customHeight="1">
      <c r="A163" s="67"/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67"/>
    </row>
    <row r="164" ht="15.75" hidden="1" customHeight="1">
      <c r="A164" s="67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  <c r="Z164" s="67"/>
    </row>
    <row r="165" ht="15.75" hidden="1" customHeight="1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</row>
    <row r="166" ht="15.75" hidden="1" customHeight="1">
      <c r="A166" s="67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</row>
    <row r="167" ht="15.75" hidden="1" customHeight="1">
      <c r="A167" s="67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</row>
    <row r="168" ht="15.75" hidden="1" customHeight="1">
      <c r="A168" s="67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</row>
    <row r="169" ht="15.75" hidden="1" customHeight="1">
      <c r="A169" s="67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67"/>
    </row>
    <row r="170" ht="15.75" hidden="1" customHeight="1">
      <c r="A170" s="67"/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  <c r="Z170" s="67"/>
    </row>
    <row r="171" ht="15.75" hidden="1" customHeight="1">
      <c r="A171" s="67"/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7"/>
      <c r="Z171" s="67"/>
    </row>
    <row r="172" ht="15.75" hidden="1" customHeight="1">
      <c r="A172" s="67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</row>
    <row r="173" ht="15.75" hidden="1" customHeight="1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</row>
    <row r="174" ht="15.75" hidden="1" customHeight="1">
      <c r="A174" s="67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  <c r="Z174" s="67"/>
    </row>
    <row r="175" ht="15.75" hidden="1" customHeight="1">
      <c r="A175" s="67"/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</row>
    <row r="176" ht="15.75" hidden="1" customHeight="1">
      <c r="A176" s="67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</row>
    <row r="177" ht="15.75" hidden="1" customHeight="1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  <c r="Z177" s="67"/>
    </row>
    <row r="178" ht="15.75" hidden="1" customHeight="1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</row>
    <row r="179" ht="15.75" hidden="1" customHeight="1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</row>
    <row r="180" ht="15.75" hidden="1" customHeight="1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  <c r="Z180" s="67"/>
    </row>
    <row r="181" ht="15.75" hidden="1" customHeight="1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  <c r="Z181" s="67"/>
    </row>
    <row r="182" ht="15.75" hidden="1" customHeight="1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</row>
    <row r="183" ht="15.75" hidden="1" customHeight="1">
      <c r="A183" s="67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7"/>
      <c r="Z183" s="67"/>
    </row>
    <row r="184" ht="15.75" hidden="1" customHeight="1">
      <c r="A184" s="67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</row>
    <row r="185" ht="15.75" hidden="1" customHeight="1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</row>
    <row r="186" ht="15.75" hidden="1" customHeight="1">
      <c r="A186" s="67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67"/>
    </row>
    <row r="187" ht="15.75" hidden="1" customHeight="1">
      <c r="A187" s="67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  <c r="Z187" s="67"/>
    </row>
    <row r="188" ht="15.75" hidden="1" customHeight="1">
      <c r="A188" s="67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  <c r="Z188" s="67"/>
    </row>
    <row r="189" ht="15.75" hidden="1" customHeight="1">
      <c r="A189" s="67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7"/>
      <c r="Z189" s="67"/>
    </row>
    <row r="190" ht="15.75" hidden="1" customHeight="1">
      <c r="A190" s="67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  <c r="Z190" s="67"/>
    </row>
    <row r="191" ht="15.75" hidden="1" customHeight="1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</row>
    <row r="192" ht="15.75" hidden="1" customHeight="1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</row>
    <row r="193" ht="15.75" hidden="1" customHeight="1">
      <c r="A193" s="67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</row>
    <row r="194" ht="15.75" hidden="1" customHeight="1">
      <c r="A194" s="67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</row>
    <row r="195" ht="15.75" hidden="1" customHeight="1">
      <c r="A195" s="67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</row>
    <row r="196" ht="15.75" hidden="1" customHeight="1">
      <c r="A196" s="67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</row>
    <row r="197" ht="15.75" hidden="1" customHeight="1">
      <c r="A197" s="67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</row>
    <row r="198" ht="15.75" hidden="1" customHeight="1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</row>
    <row r="199" ht="15.75" hidden="1" customHeight="1">
      <c r="A199" s="67"/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</row>
    <row r="200" ht="15.75" hidden="1" customHeight="1">
      <c r="A200" s="67"/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</row>
    <row r="201" ht="15.75" hidden="1" customHeight="1">
      <c r="A201" s="67"/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</row>
    <row r="202" ht="15.75" hidden="1" customHeight="1">
      <c r="A202" s="67"/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</row>
    <row r="203" ht="15.75" hidden="1" customHeight="1">
      <c r="A203" s="67"/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</row>
    <row r="204" ht="15.75" hidden="1" customHeight="1">
      <c r="A204" s="67"/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</row>
    <row r="205" ht="15.75" hidden="1" customHeight="1">
      <c r="A205" s="67"/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</row>
    <row r="206" ht="15.75" hidden="1" customHeight="1">
      <c r="A206" s="67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</row>
    <row r="207" ht="15.75" hidden="1" customHeight="1">
      <c r="A207" s="67"/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</row>
    <row r="208" ht="15.75" hidden="1" customHeight="1">
      <c r="A208" s="67"/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</row>
    <row r="209" ht="15.75" hidden="1" customHeight="1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  <c r="Z209" s="67"/>
    </row>
    <row r="210" ht="15.75" hidden="1" customHeight="1">
      <c r="A210" s="67"/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</row>
    <row r="211" ht="15.75" hidden="1" customHeight="1">
      <c r="A211" s="67"/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  <c r="Z211" s="67"/>
    </row>
    <row r="212" ht="15.75" hidden="1" customHeight="1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</row>
    <row r="213" ht="15.75" hidden="1" customHeight="1">
      <c r="A213" s="67"/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  <c r="Z213" s="67"/>
    </row>
    <row r="214" ht="15.75" hidden="1" customHeight="1">
      <c r="A214" s="67"/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</row>
    <row r="215" ht="15.75" hidden="1" customHeight="1">
      <c r="A215" s="67"/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  <c r="Z215" s="67"/>
    </row>
    <row r="216" ht="15.75" hidden="1" customHeight="1">
      <c r="A216" s="67"/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7"/>
      <c r="Z216" s="67"/>
    </row>
    <row r="217" ht="15.75" hidden="1" customHeight="1">
      <c r="A217" s="67"/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  <c r="Z217" s="67"/>
    </row>
    <row r="218" ht="15.75" hidden="1" customHeight="1">
      <c r="A218" s="67"/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7"/>
      <c r="Z218" s="67"/>
    </row>
    <row r="219" ht="15.75" hidden="1" customHeight="1">
      <c r="A219" s="67"/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7"/>
      <c r="Z219" s="67"/>
    </row>
    <row r="220" ht="15.75" hidden="1" customHeight="1">
      <c r="A220" s="67"/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7"/>
      <c r="Z220" s="67"/>
    </row>
    <row r="221" ht="15.75" hidden="1" customHeight="1">
      <c r="A221" s="67"/>
      <c r="B221" s="67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67"/>
      <c r="Y221" s="67"/>
      <c r="Z221" s="67"/>
    </row>
    <row r="222" ht="15.75" hidden="1" customHeight="1">
      <c r="A222" s="67"/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7"/>
      <c r="Z222" s="67"/>
    </row>
    <row r="223" ht="15.75" hidden="1" customHeight="1">
      <c r="A223" s="67"/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7"/>
      <c r="Z223" s="67"/>
    </row>
    <row r="224" ht="15.75" hidden="1" customHeight="1">
      <c r="A224" s="67"/>
      <c r="B224" s="67"/>
      <c r="C224" s="67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67"/>
      <c r="Y224" s="67"/>
      <c r="Z224" s="67"/>
    </row>
    <row r="225" ht="15.75" hidden="1" customHeight="1">
      <c r="A225" s="67"/>
      <c r="B225" s="67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67"/>
      <c r="Y225" s="67"/>
      <c r="Z225" s="67"/>
    </row>
    <row r="226" ht="15.75" hidden="1" customHeight="1">
      <c r="A226" s="67"/>
      <c r="B226" s="67"/>
      <c r="C226" s="67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  <c r="X226" s="67"/>
      <c r="Y226" s="67"/>
      <c r="Z226" s="67"/>
    </row>
    <row r="227" ht="15.75" hidden="1" customHeight="1">
      <c r="A227" s="67"/>
      <c r="B227" s="67"/>
      <c r="C227" s="67"/>
      <c r="D227" s="67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  <c r="X227" s="67"/>
      <c r="Y227" s="67"/>
      <c r="Z227" s="67"/>
    </row>
    <row r="228" ht="15.75" hidden="1" customHeight="1">
      <c r="A228" s="67"/>
      <c r="B228" s="67"/>
      <c r="C228" s="67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  <c r="X228" s="67"/>
      <c r="Y228" s="67"/>
      <c r="Z228" s="67"/>
    </row>
    <row r="229" ht="15.75" hidden="1" customHeight="1">
      <c r="A229" s="67"/>
      <c r="B229" s="67"/>
      <c r="C229" s="67"/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  <c r="X229" s="67"/>
      <c r="Y229" s="67"/>
      <c r="Z229" s="67"/>
    </row>
    <row r="230" ht="15.75" hidden="1" customHeight="1">
      <c r="A230" s="67"/>
      <c r="B230" s="67"/>
      <c r="C230" s="67"/>
      <c r="D230" s="67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  <c r="X230" s="67"/>
      <c r="Y230" s="67"/>
      <c r="Z230" s="67"/>
    </row>
    <row r="231" ht="15.75" hidden="1" customHeight="1">
      <c r="A231" s="67"/>
      <c r="B231" s="67"/>
      <c r="C231" s="67"/>
      <c r="D231" s="67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67"/>
      <c r="Y231" s="67"/>
      <c r="Z231" s="67"/>
    </row>
    <row r="232" ht="15.75" hidden="1" customHeight="1">
      <c r="A232" s="67"/>
      <c r="B232" s="67"/>
      <c r="C232" s="67"/>
      <c r="D232" s="67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  <c r="X232" s="67"/>
      <c r="Y232" s="67"/>
      <c r="Z232" s="67"/>
    </row>
    <row r="233" ht="15.75" hidden="1" customHeight="1">
      <c r="A233" s="67"/>
      <c r="B233" s="67"/>
      <c r="C233" s="67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7"/>
      <c r="Z233" s="67"/>
    </row>
    <row r="234" ht="15.75" hidden="1" customHeight="1">
      <c r="A234" s="67"/>
      <c r="B234" s="67"/>
      <c r="C234" s="67"/>
      <c r="D234" s="67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  <c r="X234" s="67"/>
      <c r="Y234" s="67"/>
      <c r="Z234" s="67"/>
    </row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4:$U$4"/>
  <mergeCells count="3">
    <mergeCell ref="B2:U2"/>
    <mergeCell ref="E3:L3"/>
    <mergeCell ref="N3:O3"/>
  </mergeCells>
  <dataValidations>
    <dataValidation type="list" allowBlank="1" showErrorMessage="1" sqref="E5:E34">
      <formula1>Metadados!$B$3:$B$7</formula1>
    </dataValidation>
    <dataValidation type="list" allowBlank="1" showErrorMessage="1" sqref="I5:I34">
      <formula1>Metadados!$B$17:$B$21</formula1>
    </dataValidation>
    <dataValidation type="list" allowBlank="1" showErrorMessage="1" sqref="C5:C34">
      <formula1>"Selecionar,Coleta/aquisição,Uso/processamento,Armazenamento,Transmissão/compartilhamento,Descarte"</formula1>
    </dataValidation>
    <dataValidation type="list" allowBlank="1" showErrorMessage="1" sqref="N5:N34">
      <formula1>Metadados!$B$25:$B$29</formula1>
    </dataValidation>
    <dataValidation type="list" allowBlank="1" showErrorMessage="1" sqref="U5:U34">
      <formula1>"Selecionar,SIM,NÃO"</formula1>
    </dataValidation>
    <dataValidation type="list" allowBlank="1" showErrorMessage="1" sqref="G5:G34">
      <formula1>Metadados!$B$11:$B$13</formula1>
    </dataValidation>
  </dataValidations>
  <printOptions/>
  <pageMargins bottom="0.787401575" footer="0.0" header="0.0" left="0.511811024" right="0.511811024" top="0.7874015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11.0" topLeftCell="A12" activePane="bottomLeft" state="frozen"/>
      <selection activeCell="B13" sqref="B13" pane="bottomLeft"/>
    </sheetView>
  </sheetViews>
  <sheetFormatPr customHeight="1" defaultColWidth="14.43" defaultRowHeight="15.0"/>
  <cols>
    <col customWidth="1" min="1" max="1" width="5.71"/>
    <col customWidth="1" min="2" max="2" width="20.71"/>
    <col customWidth="1" min="3" max="6" width="75.71"/>
    <col customWidth="1" min="7" max="7" width="22.71"/>
    <col customWidth="1" min="8" max="8" width="5.71"/>
    <col customWidth="1" min="9" max="9" width="20.71"/>
    <col customWidth="1" min="10" max="13" width="75.71"/>
    <col customWidth="1" min="14" max="14" width="22.71"/>
    <col customWidth="1" min="15" max="15" width="5.71"/>
    <col customWidth="1" hidden="1" min="16" max="26" width="8.71"/>
  </cols>
  <sheetData>
    <row r="1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</row>
    <row r="2" ht="24.75" customHeight="1">
      <c r="A2" s="67"/>
      <c r="B2" s="189" t="s">
        <v>72</v>
      </c>
      <c r="C2" s="2"/>
      <c r="D2" s="2"/>
      <c r="E2" s="2"/>
      <c r="F2" s="2"/>
      <c r="G2" s="3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ht="29.25" customHeight="1">
      <c r="A3" s="67"/>
      <c r="B3" s="4"/>
      <c r="C3" s="5"/>
      <c r="D3" s="5"/>
      <c r="E3" s="5"/>
      <c r="F3" s="5"/>
      <c r="G3" s="6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</row>
    <row r="4" ht="15.0" customHeight="1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</row>
    <row r="5" ht="44.25" customHeight="1">
      <c r="A5" s="67"/>
      <c r="B5" s="190" t="s">
        <v>73</v>
      </c>
      <c r="C5" s="28"/>
      <c r="D5" s="28"/>
      <c r="E5" s="28"/>
      <c r="F5" s="28"/>
      <c r="G5" s="29"/>
      <c r="H5" s="67"/>
      <c r="I5" s="191" t="s">
        <v>74</v>
      </c>
      <c r="J5" s="28"/>
      <c r="K5" s="28"/>
      <c r="L5" s="28"/>
      <c r="M5" s="28"/>
      <c r="N5" s="29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</row>
    <row r="6">
      <c r="A6" s="67"/>
      <c r="B6" s="192" t="s">
        <v>46</v>
      </c>
      <c r="C6" s="193"/>
      <c r="D6" s="193"/>
      <c r="E6" s="193"/>
      <c r="F6" s="193"/>
      <c r="G6" s="194"/>
      <c r="H6" s="67"/>
      <c r="I6" s="195" t="s">
        <v>46</v>
      </c>
      <c r="J6" s="67"/>
      <c r="K6" s="67"/>
      <c r="L6" s="67"/>
      <c r="M6" s="67"/>
      <c r="N6" s="196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</row>
    <row r="7" ht="150.0" customHeight="1">
      <c r="A7" s="67"/>
      <c r="B7" s="197" t="s">
        <v>75</v>
      </c>
      <c r="C7" s="198" t="str">
        <f>IF('Identif. e Avaliação de Riscos'!W5="41",'Identif. e Avaliação de Riscos'!V5&amp;"","")&amp;IF('Identif. e Avaliação de Riscos'!W6="41",'Identif. e Avaliação de Riscos'!V6&amp;"","")&amp;IF('Identif. e Avaliação de Riscos'!W7="41",'Identif. e Avaliação de Riscos'!V7&amp;"","")&amp;IF('Identif. e Avaliação de Riscos'!W8="41",'Identif. e Avaliação de Riscos'!V8&amp;"","")&amp;IF('Identif. e Avaliação de Riscos'!W9="41",'Identif. e Avaliação de Riscos'!V9&amp;"","")&amp;IF('Identif. e Avaliação de Riscos'!W10="41",'Identif. e Avaliação de Riscos'!V10&amp;"","")&amp;IF('Identif. e Avaliação de Riscos'!W11="41",'Identif. e Avaliação de Riscos'!V11&amp;"","")&amp;IF('Identif. e Avaliação de Riscos'!W12="41",'Identif. e Avaliação de Riscos'!V12&amp;"","")&amp;IF('Identif. e Avaliação de Riscos'!W13="41",'Identif. e Avaliação de Riscos'!V13&amp;"","")&amp;IF('Identif. e Avaliação de Riscos'!W14="41",'Identif. e Avaliação de Riscos'!V14&amp;"","")&amp;IF('Identif. e Avaliação de Riscos'!W15="41",'Identif. e Avaliação de Riscos'!V15&amp;"","")&amp;IF('Identif. e Avaliação de Riscos'!W16="41",'Identif. e Avaliação de Riscos'!V16&amp;"","")&amp;IF('Identif. e Avaliação de Riscos'!W17="41",'Identif. e Avaliação de Riscos'!V17&amp;"","")&amp;IF('Identif. e Avaliação de Riscos'!W18="41",'Identif. e Avaliação de Riscos'!V18&amp;"","")&amp;IF('Identif. e Avaliação de Riscos'!W19="41",'Identif. e Avaliação de Riscos'!V19&amp;"","")&amp;IF('Identif. e Avaliação de Riscos'!W20="41",'Identif. e Avaliação de Riscos'!V20&amp;"","")&amp;IF('Identif. e Avaliação de Riscos'!W21="41",'Identif. e Avaliação de Riscos'!V21&amp;"","")&amp;IF('Identif. e Avaliação de Riscos'!W22="41",'Identif. e Avaliação de Riscos'!V22&amp;"","")&amp;IF('Identif. e Avaliação de Riscos'!W23="41",'Identif. e Avaliação de Riscos'!V23&amp;"","")&amp;IF('Identif. e Avaliação de Riscos'!W24="41",'Identif. e Avaliação de Riscos'!V24&amp;"","")&amp;IF('Identif. e Avaliação de Riscos'!W25="41",'Identif. e Avaliação de Riscos'!V25&amp;"","")&amp;IF('Identif. e Avaliação de Riscos'!W26="41",'Identif. e Avaliação de Riscos'!V26&amp;"","")&amp;IF('Identif. e Avaliação de Riscos'!W27="41",'Identif. e Avaliação de Riscos'!V27&amp;"","")&amp;IF('Identif. e Avaliação de Riscos'!W28="41",'Identif. e Avaliação de Riscos'!V28&amp;"","")&amp;IF('Identif. e Avaliação de Riscos'!W29="41",'Identif. e Avaliação de Riscos'!V29&amp;"","")&amp;IF('Identif. e Avaliação de Riscos'!W30="41",'Identif. e Avaliação de Riscos'!V30&amp;"","")&amp;IF('Identif. e Avaliação de Riscos'!W31="41",'Identif. e Avaliação de Riscos'!V31&amp;"","")&amp;IF('Identif. e Avaliação de Riscos'!W32="41",'Identif. e Avaliação de Riscos'!V32&amp;"","")&amp;IF('Identif. e Avaliação de Riscos'!W33="41",'Identif. e Avaliação de Riscos'!V33&amp;"","")&amp;IF('Identif. e Avaliação de Riscos'!W34="41",'Identif. e Avaliação de Riscos'!V34&amp;"","")</f>
        <v/>
      </c>
      <c r="D7" s="199" t="str">
        <f>IF('Identif. e Avaliação de Riscos'!W5="42",'Identif. e Avaliação de Riscos'!V5&amp;"","")&amp;IF('Identif. e Avaliação de Riscos'!W6="42",'Identif. e Avaliação de Riscos'!V6&amp;"","")&amp;IF('Identif. e Avaliação de Riscos'!W7="42",'Identif. e Avaliação de Riscos'!V7&amp;"","")&amp;IF('Identif. e Avaliação de Riscos'!W8="42",'Identif. e Avaliação de Riscos'!V8&amp;"","")&amp;IF('Identif. e Avaliação de Riscos'!W9="42",'Identif. e Avaliação de Riscos'!V9&amp;"","")&amp;IF('Identif. e Avaliação de Riscos'!W10="42",'Identif. e Avaliação de Riscos'!V10&amp;"","")&amp;IF('Identif. e Avaliação de Riscos'!W11="42",'Identif. e Avaliação de Riscos'!V11&amp;"","")&amp;IF('Identif. e Avaliação de Riscos'!W12="42",'Identif. e Avaliação de Riscos'!V12&amp;"","")&amp;IF('Identif. e Avaliação de Riscos'!W13="42",'Identif. e Avaliação de Riscos'!V13&amp;"","")&amp;IF('Identif. e Avaliação de Riscos'!W14="42",'Identif. e Avaliação de Riscos'!V14&amp;"","")&amp;IF('Identif. e Avaliação de Riscos'!W15="42",'Identif. e Avaliação de Riscos'!V15&amp;"","")&amp;IF('Identif. e Avaliação de Riscos'!W16="42",'Identif. e Avaliação de Riscos'!V16&amp;"","")&amp;IF('Identif. e Avaliação de Riscos'!W17="42",'Identif. e Avaliação de Riscos'!V17&amp;"","")&amp;IF('Identif. e Avaliação de Riscos'!W18="42",'Identif. e Avaliação de Riscos'!V18&amp;"","")&amp;IF('Identif. e Avaliação de Riscos'!W19="42",'Identif. e Avaliação de Riscos'!V19&amp;"","")&amp;IF('Identif. e Avaliação de Riscos'!W20="42",'Identif. e Avaliação de Riscos'!V20&amp;"","")&amp;IF('Identif. e Avaliação de Riscos'!W21="42",'Identif. e Avaliação de Riscos'!V21&amp;"","")&amp;IF('Identif. e Avaliação de Riscos'!W22="42",'Identif. e Avaliação de Riscos'!V22&amp;"","")&amp;IF('Identif. e Avaliação de Riscos'!W23="42",'Identif. e Avaliação de Riscos'!V23&amp;"","")&amp;IF('Identif. e Avaliação de Riscos'!W24="42",'Identif. e Avaliação de Riscos'!V24&amp;"","")&amp;IF('Identif. e Avaliação de Riscos'!W25="42",'Identif. e Avaliação de Riscos'!V25&amp;"","")&amp;IF('Identif. e Avaliação de Riscos'!W26="42",'Identif. e Avaliação de Riscos'!V26&amp;"","")&amp;IF('Identif. e Avaliação de Riscos'!W27="42",'Identif. e Avaliação de Riscos'!V27&amp;"","")&amp;IF('Identif. e Avaliação de Riscos'!W28="42",'Identif. e Avaliação de Riscos'!V28&amp;"","")&amp;IF('Identif. e Avaliação de Riscos'!W29="42",'Identif. e Avaliação de Riscos'!V29&amp;"","")&amp;IF('Identif. e Avaliação de Riscos'!W30="42",'Identif. e Avaliação de Riscos'!V30&amp;"","")&amp;IF('Identif. e Avaliação de Riscos'!W31="42",'Identif. e Avaliação de Riscos'!V31&amp;"","")&amp;IF('Identif. e Avaliação de Riscos'!W32="42",'Identif. e Avaliação de Riscos'!V32&amp;"","")&amp;IF('Identif. e Avaliação de Riscos'!W33="42",'Identif. e Avaliação de Riscos'!V33&amp;"","")&amp;IF('Identif. e Avaliação de Riscos'!W34="42",'Identif. e Avaliação de Riscos'!V34&amp;"","")</f>
        <v/>
      </c>
      <c r="E7" s="200" t="str">
        <f>IF('Identif. e Avaliação de Riscos'!W5="43",'Identif. e Avaliação de Riscos'!V5&amp;"","")&amp;IF('Identif. e Avaliação de Riscos'!W6="43",'Identif. e Avaliação de Riscos'!V6&amp;"","")&amp;IF('Identif. e Avaliação de Riscos'!W7="43",'Identif. e Avaliação de Riscos'!V7&amp;"","")&amp;IF('Identif. e Avaliação de Riscos'!W8="43",'Identif. e Avaliação de Riscos'!V8&amp;"","")&amp;IF('Identif. e Avaliação de Riscos'!W9="43",'Identif. e Avaliação de Riscos'!V9&amp;"","")&amp;IF('Identif. e Avaliação de Riscos'!W10="43",'Identif. e Avaliação de Riscos'!V10&amp;"","")&amp;IF('Identif. e Avaliação de Riscos'!W11="43",'Identif. e Avaliação de Riscos'!V11&amp;"","")&amp;IF('Identif. e Avaliação de Riscos'!W12="43",'Identif. e Avaliação de Riscos'!V12&amp;"","")&amp;IF('Identif. e Avaliação de Riscos'!W13="43",'Identif. e Avaliação de Riscos'!V13&amp;"","")&amp;IF('Identif. e Avaliação de Riscos'!W14="43",'Identif. e Avaliação de Riscos'!V14&amp;"","")&amp;IF('Identif. e Avaliação de Riscos'!W15="43",'Identif. e Avaliação de Riscos'!V15&amp;"","")&amp;IF('Identif. e Avaliação de Riscos'!W16="43",'Identif. e Avaliação de Riscos'!V16&amp;"","")&amp;IF('Identif. e Avaliação de Riscos'!W17="43",'Identif. e Avaliação de Riscos'!V17&amp;"","")&amp;IF('Identif. e Avaliação de Riscos'!W18="43",'Identif. e Avaliação de Riscos'!V18&amp;"","")&amp;IF('Identif. e Avaliação de Riscos'!W19="43",'Identif. e Avaliação de Riscos'!V19&amp;"","")&amp;IF('Identif. e Avaliação de Riscos'!W20="43",'Identif. e Avaliação de Riscos'!V20&amp;"","")&amp;IF('Identif. e Avaliação de Riscos'!W21="43",'Identif. e Avaliação de Riscos'!V21&amp;"","")&amp;IF('Identif. e Avaliação de Riscos'!W22="43",'Identif. e Avaliação de Riscos'!V22&amp;"","")&amp;IF('Identif. e Avaliação de Riscos'!W23="43",'Identif. e Avaliação de Riscos'!V23&amp;"","")&amp;IF('Identif. e Avaliação de Riscos'!W24="43",'Identif. e Avaliação de Riscos'!V24&amp;"","")&amp;IF('Identif. e Avaliação de Riscos'!W25="43",'Identif. e Avaliação de Riscos'!V25&amp;"","")&amp;IF('Identif. e Avaliação de Riscos'!W26="43",'Identif. e Avaliação de Riscos'!V26&amp;"","")&amp;IF('Identif. e Avaliação de Riscos'!W27="43",'Identif. e Avaliação de Riscos'!V27&amp;"","")&amp;IF('Identif. e Avaliação de Riscos'!W28="43",'Identif. e Avaliação de Riscos'!V28&amp;"","")&amp;IF('Identif. e Avaliação de Riscos'!W29="43",'Identif. e Avaliação de Riscos'!V29&amp;"","")&amp;IF('Identif. e Avaliação de Riscos'!W30="43",'Identif. e Avaliação de Riscos'!V30&amp;"","")&amp;IF('Identif. e Avaliação de Riscos'!W31="43",'Identif. e Avaliação de Riscos'!V31&amp;"","")&amp;IF('Identif. e Avaliação de Riscos'!W32="43",'Identif. e Avaliação de Riscos'!V32&amp;"","")&amp;IF('Identif. e Avaliação de Riscos'!W33="43",'Identif. e Avaliação de Riscos'!V33&amp;"","")&amp;IF('Identif. e Avaliação de Riscos'!W34="43",'Identif. e Avaliação de Riscos'!V34&amp;"","")</f>
        <v/>
      </c>
      <c r="F7" s="200" t="str">
        <f>IF('Identif. e Avaliação de Riscos'!W5="44",'Identif. e Avaliação de Riscos'!V5&amp;"","")&amp;IF('Identif. e Avaliação de Riscos'!W6="44",'Identif. e Avaliação de Riscos'!V6&amp;"","")&amp;IF('Identif. e Avaliação de Riscos'!W7="44",'Identif. e Avaliação de Riscos'!V7&amp;"","")&amp;IF('Identif. e Avaliação de Riscos'!W8="44",'Identif. e Avaliação de Riscos'!V8&amp;"","")&amp;IF('Identif. e Avaliação de Riscos'!W9="44",'Identif. e Avaliação de Riscos'!V9&amp;"","")&amp;IF('Identif. e Avaliação de Riscos'!W10="44",'Identif. e Avaliação de Riscos'!V10&amp;"","")&amp;IF('Identif. e Avaliação de Riscos'!W11="44",'Identif. e Avaliação de Riscos'!V11&amp;"","")&amp;IF('Identif. e Avaliação de Riscos'!W12="44",'Identif. e Avaliação de Riscos'!V12&amp;"","")&amp;IF('Identif. e Avaliação de Riscos'!W13="44",'Identif. e Avaliação de Riscos'!V13&amp;"","")&amp;IF('Identif. e Avaliação de Riscos'!W14="44",'Identif. e Avaliação de Riscos'!V14&amp;"","")&amp;IF('Identif. e Avaliação de Riscos'!W15="44",'Identif. e Avaliação de Riscos'!V15&amp;"","")&amp;IF('Identif. e Avaliação de Riscos'!W16="44",'Identif. e Avaliação de Riscos'!V16&amp;"","")&amp;IF('Identif. e Avaliação de Riscos'!W17="44",'Identif. e Avaliação de Riscos'!V17&amp;"","")&amp;IF('Identif. e Avaliação de Riscos'!W18="44",'Identif. e Avaliação de Riscos'!V18&amp;"","")&amp;IF('Identif. e Avaliação de Riscos'!W19="44",'Identif. e Avaliação de Riscos'!V19&amp;"","")&amp;IF('Identif. e Avaliação de Riscos'!W20="44",'Identif. e Avaliação de Riscos'!V20&amp;"","")&amp;IF('Identif. e Avaliação de Riscos'!W21="44",'Identif. e Avaliação de Riscos'!V21&amp;"","")&amp;IF('Identif. e Avaliação de Riscos'!W22="44",'Identif. e Avaliação de Riscos'!V22&amp;"","")&amp;IF('Identif. e Avaliação de Riscos'!W23="44",'Identif. e Avaliação de Riscos'!V23&amp;"","")&amp;IF('Identif. e Avaliação de Riscos'!W24="44",'Identif. e Avaliação de Riscos'!V24&amp;"","")&amp;IF('Identif. e Avaliação de Riscos'!W25="44",'Identif. e Avaliação de Riscos'!V25&amp;"","")&amp;IF('Identif. e Avaliação de Riscos'!W26="44",'Identif. e Avaliação de Riscos'!V26&amp;"","")&amp;IF('Identif. e Avaliação de Riscos'!W27="44",'Identif. e Avaliação de Riscos'!V27&amp;"","")&amp;IF('Identif. e Avaliação de Riscos'!W28="44",'Identif. e Avaliação de Riscos'!V28&amp;"","")&amp;IF('Identif. e Avaliação de Riscos'!W29="44",'Identif. e Avaliação de Riscos'!V29&amp;"","")&amp;IF('Identif. e Avaliação de Riscos'!W30="44",'Identif. e Avaliação de Riscos'!V30&amp;"","")&amp;IF('Identif. e Avaliação de Riscos'!W31="44",'Identif. e Avaliação de Riscos'!V31&amp;"","")&amp;IF('Identif. e Avaliação de Riscos'!W32="44",'Identif. e Avaliação de Riscos'!V32&amp;"","")&amp;IF('Identif. e Avaliação de Riscos'!W33="44",'Identif. e Avaliação de Riscos'!V33&amp;"","")&amp;IF('Identif. e Avaliação de Riscos'!W34="44",'Identif. e Avaliação de Riscos'!V34&amp;"","")</f>
        <v/>
      </c>
      <c r="G7" s="196"/>
      <c r="H7" s="67"/>
      <c r="I7" s="197" t="s">
        <v>76</v>
      </c>
      <c r="J7" s="201" t="str">
        <f>IF('Riscos Residuais'!S5="41",'Riscos Residuais'!R5&amp;"","")&amp;IF('Riscos Residuais'!S6="41",'Riscos Residuais'!R6&amp;"","")&amp;IF('Riscos Residuais'!S7="41",'Riscos Residuais'!R7&amp;"","")&amp;IF('Riscos Residuais'!S8="41",'Riscos Residuais'!R8&amp;"","")&amp;IF('Riscos Residuais'!S9="41",'Riscos Residuais'!R9&amp;"","")&amp;IF('Riscos Residuais'!S10="41",'Riscos Residuais'!R10&amp;"","")&amp;IF('Riscos Residuais'!S11="41",'Riscos Residuais'!R11&amp;"","")&amp;IF('Riscos Residuais'!S12="41",'Riscos Residuais'!R12&amp;"","")&amp;IF('Riscos Residuais'!S13="41",'Riscos Residuais'!R13&amp;"","")&amp;IF('Riscos Residuais'!S14="41",'Riscos Residuais'!R14&amp;"","")&amp;IF('Riscos Residuais'!S15="41",'Riscos Residuais'!R15&amp;"","")&amp;IF('Riscos Residuais'!S16="41",'Riscos Residuais'!R16&amp;"","")&amp;IF('Riscos Residuais'!S17="41",'Riscos Residuais'!R17&amp;"","")&amp;IF('Riscos Residuais'!S18="41",'Riscos Residuais'!R18&amp;"","")&amp;IF('Riscos Residuais'!S19="41",'Riscos Residuais'!R19&amp;"","")&amp;IF('Riscos Residuais'!S20="41",'Riscos Residuais'!R20&amp;"","")&amp;IF('Riscos Residuais'!S21="41",'Riscos Residuais'!R21&amp;"","")&amp;IF('Riscos Residuais'!S22="41",'Riscos Residuais'!R22&amp;"","")&amp;IF('Riscos Residuais'!S23="41",'Riscos Residuais'!R23&amp;"","")&amp;IF('Riscos Residuais'!S24="41",'Riscos Residuais'!R24&amp;"","")&amp;IF('Riscos Residuais'!S25="41",'Riscos Residuais'!R25&amp;"","")&amp;IF('Riscos Residuais'!S26="41",'Riscos Residuais'!R26&amp;"","")&amp;IF('Riscos Residuais'!S27="41",'Riscos Residuais'!R27&amp;"","")&amp;IF('Riscos Residuais'!S28="41",'Riscos Residuais'!R28&amp;"","")&amp;IF('Riscos Residuais'!S29="41",'Riscos Residuais'!R29&amp;"","")&amp;IF('Riscos Residuais'!S30="41",'Riscos Residuais'!R30&amp;"","")&amp;IF('Riscos Residuais'!S31="41",'Riscos Residuais'!R31&amp;"","")&amp;IF('Riscos Residuais'!S32="41",'Riscos Residuais'!R32&amp;"","")&amp;IF('Riscos Residuais'!S33="41",'Riscos Residuais'!R33&amp;"","")&amp;IF('Riscos Residuais'!S34="41",'Riscos Residuais'!R34&amp;"","")</f>
        <v/>
      </c>
      <c r="K7" s="202" t="str">
        <f>IF('Riscos Residuais'!S5="42",'Riscos Residuais'!R5&amp;"","")&amp;IF('Riscos Residuais'!S6="42",'Riscos Residuais'!R6&amp;"","")&amp;IF('Riscos Residuais'!S7="42",'Riscos Residuais'!R7&amp;"","")&amp;IF('Riscos Residuais'!S8="42",'Riscos Residuais'!R8&amp;"","")&amp;IF('Riscos Residuais'!S9="42",'Riscos Residuais'!R9&amp;"","")&amp;IF('Riscos Residuais'!S10="42",'Riscos Residuais'!R10&amp;"","")&amp;IF('Riscos Residuais'!S11="42",'Riscos Residuais'!R11&amp;"","")&amp;IF('Riscos Residuais'!S12="42",'Riscos Residuais'!R12&amp;"","")&amp;IF('Riscos Residuais'!S13="42",'Riscos Residuais'!R13&amp;"","")&amp;IF('Riscos Residuais'!S14="42",'Riscos Residuais'!R14&amp;"","")&amp;IF('Riscos Residuais'!S15="42",'Riscos Residuais'!R15&amp;"","")&amp;IF('Riscos Residuais'!S16="42",'Riscos Residuais'!R16&amp;"","")&amp;IF('Riscos Residuais'!S17="42",'Riscos Residuais'!R17&amp;"","")&amp;IF('Riscos Residuais'!S18="42",'Riscos Residuais'!R18&amp;"","")&amp;IF('Riscos Residuais'!S19="42",'Riscos Residuais'!R19&amp;"","")&amp;IF('Riscos Residuais'!S20="42",'Riscos Residuais'!R20&amp;"","")&amp;IF('Riscos Residuais'!S21="42",'Riscos Residuais'!R21&amp;"","")&amp;IF('Riscos Residuais'!S22="42",'Riscos Residuais'!R22&amp;"","")&amp;IF('Riscos Residuais'!S23="42",'Riscos Residuais'!R23&amp;"","")&amp;IF('Riscos Residuais'!S24="42",'Riscos Residuais'!R24&amp;"","")&amp;IF('Riscos Residuais'!S25="42",'Riscos Residuais'!R25&amp;"","")&amp;IF('Riscos Residuais'!S26="42",'Riscos Residuais'!R26&amp;"","")&amp;IF('Riscos Residuais'!S27="42",'Riscos Residuais'!R27&amp;"","")&amp;IF('Riscos Residuais'!S28="42",'Riscos Residuais'!R28&amp;"","")&amp;IF('Riscos Residuais'!S29="42",'Riscos Residuais'!R29&amp;"","")&amp;IF('Riscos Residuais'!S30="42",'Riscos Residuais'!R30&amp;"","")&amp;IF('Riscos Residuais'!S31="42",'Riscos Residuais'!R31&amp;"","")&amp;IF('Riscos Residuais'!S32="42",'Riscos Residuais'!R32&amp;"","")&amp;IF('Riscos Residuais'!S33="42",'Riscos Residuais'!R33&amp;"","")&amp;IF('Riscos Residuais'!S34="42",'Riscos Residuais'!R34&amp;"","")</f>
        <v/>
      </c>
      <c r="L7" s="203" t="str">
        <f>IF('Riscos Residuais'!S5="43",'Riscos Residuais'!R5&amp;"","")&amp;IF('Riscos Residuais'!S6="43",'Riscos Residuais'!R6&amp;"","")&amp;IF('Riscos Residuais'!S7="43",'Riscos Residuais'!R7&amp;"","")&amp;IF('Riscos Residuais'!S8="43",'Riscos Residuais'!R8&amp;"","")&amp;IF('Riscos Residuais'!S9="43",'Riscos Residuais'!R9&amp;"","")&amp;IF('Riscos Residuais'!S10="43",'Riscos Residuais'!R10&amp;"","")&amp;IF('Riscos Residuais'!S11="43",'Riscos Residuais'!R11&amp;"","")&amp;IF('Riscos Residuais'!S12="43",'Riscos Residuais'!R12&amp;"","")&amp;IF('Riscos Residuais'!S13="43",'Riscos Residuais'!R13&amp;"","")&amp;IF('Riscos Residuais'!S14="43",'Riscos Residuais'!R14&amp;"","")&amp;IF('Riscos Residuais'!S15="43",'Riscos Residuais'!R15&amp;"","")&amp;IF('Riscos Residuais'!S16="43",'Riscos Residuais'!R16&amp;"","")&amp;IF('Riscos Residuais'!S17="43",'Riscos Residuais'!R17&amp;"","")&amp;IF('Riscos Residuais'!S18="43",'Riscos Residuais'!R18&amp;"","")&amp;IF('Riscos Residuais'!S19="43",'Riscos Residuais'!R19&amp;"","")&amp;IF('Riscos Residuais'!S20="43",'Riscos Residuais'!R20&amp;"","")&amp;IF('Riscos Residuais'!S21="43",'Riscos Residuais'!R21&amp;"","")&amp;IF('Riscos Residuais'!S22="43",'Riscos Residuais'!R22&amp;"","")&amp;IF('Riscos Residuais'!S23="43",'Riscos Residuais'!R23&amp;"","")&amp;IF('Riscos Residuais'!S24="43",'Riscos Residuais'!R24&amp;"","")&amp;IF('Riscos Residuais'!S25="43",'Riscos Residuais'!R25&amp;"","")&amp;IF('Riscos Residuais'!S26="43",'Riscos Residuais'!R26&amp;"","")&amp;IF('Riscos Residuais'!S27="43",'Riscos Residuais'!R27&amp;"","")&amp;IF('Riscos Residuais'!S28="43",'Riscos Residuais'!R28&amp;"","")&amp;IF('Riscos Residuais'!S29="43",'Riscos Residuais'!R29&amp;"","")&amp;IF('Riscos Residuais'!S30="43",'Riscos Residuais'!R30&amp;"","")&amp;IF('Riscos Residuais'!S31="43",'Riscos Residuais'!R31&amp;"","")&amp;IF('Riscos Residuais'!S32="43",'Riscos Residuais'!R32&amp;"","")&amp;IF('Riscos Residuais'!S33="43",'Riscos Residuais'!R33&amp;"","")&amp;IF('Riscos Residuais'!S34="43",'Riscos Residuais'!R34&amp;"","")</f>
        <v/>
      </c>
      <c r="M7" s="203" t="str">
        <f>IF('Riscos Residuais'!S5="44",'Riscos Residuais'!R5&amp;"","")&amp;IF('Riscos Residuais'!S6="44",'Riscos Residuais'!R6&amp;"","")&amp;IF('Riscos Residuais'!S7="44",'Riscos Residuais'!R7&amp;"","")&amp;IF('Riscos Residuais'!S8="44",'Riscos Residuais'!R8&amp;"","")&amp;IF('Riscos Residuais'!S9="44",'Riscos Residuais'!R9&amp;"","")&amp;IF('Riscos Residuais'!S10="44",'Riscos Residuais'!R10&amp;"","")&amp;IF('Riscos Residuais'!S11="44",'Riscos Residuais'!R11&amp;"","")&amp;IF('Riscos Residuais'!S12="44",'Riscos Residuais'!R12&amp;"","")&amp;IF('Riscos Residuais'!S13="44",'Riscos Residuais'!R13&amp;"","")&amp;IF('Riscos Residuais'!S14="44",'Riscos Residuais'!R14&amp;"","")&amp;IF('Riscos Residuais'!S15="44",'Riscos Residuais'!R15&amp;"","")&amp;IF('Riscos Residuais'!S16="44",'Riscos Residuais'!R16&amp;"","")&amp;IF('Riscos Residuais'!S17="44",'Riscos Residuais'!R17&amp;"","")&amp;IF('Riscos Residuais'!S18="44",'Riscos Residuais'!R18&amp;"","")&amp;IF('Riscos Residuais'!S19="44",'Riscos Residuais'!R19&amp;"","")&amp;IF('Riscos Residuais'!S20="44",'Riscos Residuais'!R20&amp;"","")&amp;IF('Riscos Residuais'!S21="44",'Riscos Residuais'!R21&amp;"","")&amp;IF('Riscos Residuais'!S22="44",'Riscos Residuais'!R22&amp;"","")&amp;IF('Riscos Residuais'!S23="44",'Riscos Residuais'!R23&amp;"","")&amp;IF('Riscos Residuais'!S24="44",'Riscos Residuais'!R24&amp;"","")&amp;IF('Riscos Residuais'!S25="44",'Riscos Residuais'!R25&amp;"","")&amp;IF('Riscos Residuais'!S26="44",'Riscos Residuais'!R26&amp;"","")&amp;IF('Riscos Residuais'!S27="44",'Riscos Residuais'!R27&amp;"","")&amp;IF('Riscos Residuais'!S28="44",'Riscos Residuais'!R28&amp;"","")&amp;IF('Riscos Residuais'!S29="44",'Riscos Residuais'!R29&amp;"","")&amp;IF('Riscos Residuais'!S30="44",'Riscos Residuais'!R30&amp;"","")&amp;IF('Riscos Residuais'!S31="44",'Riscos Residuais'!R31&amp;"","")&amp;IF('Riscos Residuais'!S32="44",'Riscos Residuais'!R32&amp;"","")&amp;IF('Riscos Residuais'!S33="44",'Riscos Residuais'!R33&amp;"","")&amp;IF('Riscos Residuais'!S34="44",'Riscos Residuais'!R34&amp;"","")</f>
        <v/>
      </c>
      <c r="N7" s="196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</row>
    <row r="8" ht="150.0" customHeight="1">
      <c r="A8" s="67"/>
      <c r="B8" s="197" t="s">
        <v>77</v>
      </c>
      <c r="C8" s="201" t="str">
        <f>IF('Identif. e Avaliação de Riscos'!W5="31",'Identif. e Avaliação de Riscos'!V5&amp;"","")&amp;IF('Identif. e Avaliação de Riscos'!W6="31",'Identif. e Avaliação de Riscos'!V6&amp;"","")&amp;IF('Identif. e Avaliação de Riscos'!W7="31",'Identif. e Avaliação de Riscos'!V7&amp;"","")&amp;IF('Identif. e Avaliação de Riscos'!W8="31",'Identif. e Avaliação de Riscos'!V8&amp;"","")&amp;IF('Identif. e Avaliação de Riscos'!W9="31",'Identif. e Avaliação de Riscos'!V9&amp;"","")&amp;IF('Identif. e Avaliação de Riscos'!W10="31",'Identif. e Avaliação de Riscos'!V10&amp;"","")&amp;IF('Identif. e Avaliação de Riscos'!W11="31",'Identif. e Avaliação de Riscos'!V11&amp;"","")&amp;IF('Identif. e Avaliação de Riscos'!W12="31",'Identif. e Avaliação de Riscos'!V12&amp;"","")&amp;IF('Identif. e Avaliação de Riscos'!W13="31",'Identif. e Avaliação de Riscos'!V13&amp;"","")&amp;IF('Identif. e Avaliação de Riscos'!W14="31",'Identif. e Avaliação de Riscos'!V14&amp;"","")&amp;IF('Identif. e Avaliação de Riscos'!W15="31",'Identif. e Avaliação de Riscos'!V15&amp;"","")&amp;IF('Identif. e Avaliação de Riscos'!W16="31",'Identif. e Avaliação de Riscos'!V16&amp;"","")&amp;IF('Identif. e Avaliação de Riscos'!W17="31",'Identif. e Avaliação de Riscos'!V17&amp;"","")&amp;IF('Identif. e Avaliação de Riscos'!W18="31",'Identif. e Avaliação de Riscos'!V18&amp;"","")&amp;IF('Identif. e Avaliação de Riscos'!W19="31",'Identif. e Avaliação de Riscos'!V19&amp;"","")&amp;IF('Identif. e Avaliação de Riscos'!W20="31",'Identif. e Avaliação de Riscos'!V20&amp;"","")&amp;IF('Identif. e Avaliação de Riscos'!W21="31",'Identif. e Avaliação de Riscos'!V21&amp;"","")&amp;IF('Identif. e Avaliação de Riscos'!W22="31",'Identif. e Avaliação de Riscos'!V22&amp;"","")&amp;IF('Identif. e Avaliação de Riscos'!W23="31",'Identif. e Avaliação de Riscos'!V23&amp;"","")&amp;IF('Identif. e Avaliação de Riscos'!W24="31",'Identif. e Avaliação de Riscos'!V24&amp;"","")&amp;IF('Identif. e Avaliação de Riscos'!W25="31",'Identif. e Avaliação de Riscos'!V25&amp;"","")&amp;IF('Identif. e Avaliação de Riscos'!W26="31",'Identif. e Avaliação de Riscos'!V26&amp;"","")&amp;IF('Identif. e Avaliação de Riscos'!W27="31",'Identif. e Avaliação de Riscos'!V27&amp;"","")&amp;IF('Identif. e Avaliação de Riscos'!W28="31",'Identif. e Avaliação de Riscos'!V28&amp;"","")&amp;IF('Identif. e Avaliação de Riscos'!W29="31",'Identif. e Avaliação de Riscos'!V29&amp;"","")&amp;IF('Identif. e Avaliação de Riscos'!W30="31",'Identif. e Avaliação de Riscos'!V30&amp;"","")&amp;IF('Identif. e Avaliação de Riscos'!W31="31",'Identif. e Avaliação de Riscos'!V31&amp;"","")&amp;IF('Identif. e Avaliação de Riscos'!W32="31",'Identif. e Avaliação de Riscos'!V32&amp;"","")&amp;IF('Identif. e Avaliação de Riscos'!W33="31",'Identif. e Avaliação de Riscos'!V33&amp;"","")&amp;IF('Identif. e Avaliação de Riscos'!W34="31",'Identif. e Avaliação de Riscos'!V34&amp;"","")</f>
        <v/>
      </c>
      <c r="D8" s="204" t="str">
        <f>IF('Identif. e Avaliação de Riscos'!W5="32",'Identif. e Avaliação de Riscos'!V5&amp;"","")&amp;IF('Identif. e Avaliação de Riscos'!W6="32",'Identif. e Avaliação de Riscos'!V6&amp;"","")&amp;IF('Identif. e Avaliação de Riscos'!W7="32",'Identif. e Avaliação de Riscos'!V7&amp;"","")&amp;IF('Identif. e Avaliação de Riscos'!W8="32",'Identif. e Avaliação de Riscos'!V8&amp;"","")&amp;IF('Identif. e Avaliação de Riscos'!W9="32",'Identif. e Avaliação de Riscos'!V9&amp;"","")&amp;IF('Identif. e Avaliação de Riscos'!W10="32",'Identif. e Avaliação de Riscos'!V10&amp;"","")&amp;IF('Identif. e Avaliação de Riscos'!W11="32",'Identif. e Avaliação de Riscos'!V11&amp;"","")&amp;IF('Identif. e Avaliação de Riscos'!W12="32",'Identif. e Avaliação de Riscos'!V12&amp;"","")&amp;IF('Identif. e Avaliação de Riscos'!W13="32",'Identif. e Avaliação de Riscos'!V13&amp;"","")&amp;IF('Identif. e Avaliação de Riscos'!W14="32",'Identif. e Avaliação de Riscos'!V14&amp;"","")&amp;IF('Identif. e Avaliação de Riscos'!W15="32",'Identif. e Avaliação de Riscos'!V15&amp;"","")&amp;IF('Identif. e Avaliação de Riscos'!W16="32",'Identif. e Avaliação de Riscos'!V16&amp;"","")&amp;IF('Identif. e Avaliação de Riscos'!W17="32",'Identif. e Avaliação de Riscos'!V17&amp;"","")&amp;IF('Identif. e Avaliação de Riscos'!W18="32",'Identif. e Avaliação de Riscos'!V18&amp;"","")&amp;IF('Identif. e Avaliação de Riscos'!W19="32",'Identif. e Avaliação de Riscos'!V19&amp;"","")&amp;IF('Identif. e Avaliação de Riscos'!W20="32",'Identif. e Avaliação de Riscos'!V20&amp;"","")&amp;IF('Identif. e Avaliação de Riscos'!W21="32",'Identif. e Avaliação de Riscos'!V21&amp;"","")&amp;IF('Identif. e Avaliação de Riscos'!W22="32",'Identif. e Avaliação de Riscos'!V22&amp;"","")&amp;IF('Identif. e Avaliação de Riscos'!W23="32",'Identif. e Avaliação de Riscos'!V23&amp;"","")&amp;IF('Identif. e Avaliação de Riscos'!W24="32",'Identif. e Avaliação de Riscos'!V24&amp;"","")&amp;IF('Identif. e Avaliação de Riscos'!W25="32",'Identif. e Avaliação de Riscos'!V25&amp;"","")&amp;IF('Identif. e Avaliação de Riscos'!W26="32",'Identif. e Avaliação de Riscos'!V26&amp;"","")&amp;IF('Identif. e Avaliação de Riscos'!W27="32",'Identif. e Avaliação de Riscos'!V27&amp;"","")&amp;IF('Identif. e Avaliação de Riscos'!W28="32",'Identif. e Avaliação de Riscos'!V28&amp;"","")&amp;IF('Identif. e Avaliação de Riscos'!W29="32",'Identif. e Avaliação de Riscos'!V29&amp;"","")&amp;IF('Identif. e Avaliação de Riscos'!W30="32",'Identif. e Avaliação de Riscos'!V30&amp;"","")&amp;IF('Identif. e Avaliação de Riscos'!W31="32",'Identif. e Avaliação de Riscos'!V31&amp;"","")&amp;IF('Identif. e Avaliação de Riscos'!W32="32",'Identif. e Avaliação de Riscos'!V32&amp;"","")&amp;IF('Identif. e Avaliação de Riscos'!W33="32",'Identif. e Avaliação de Riscos'!V33&amp;"","")&amp;IF('Identif. e Avaliação de Riscos'!W34="32",'Identif. e Avaliação de Riscos'!V34&amp;"","")</f>
        <v/>
      </c>
      <c r="E8" s="202" t="str">
        <f>IF('Identif. e Avaliação de Riscos'!W5="33",'Identif. e Avaliação de Riscos'!V5&amp;"","")&amp;IF('Identif. e Avaliação de Riscos'!W6="33",'Identif. e Avaliação de Riscos'!V6&amp;"","")&amp;IF('Identif. e Avaliação de Riscos'!W7="33",'Identif. e Avaliação de Riscos'!V7&amp;"","")&amp;IF('Identif. e Avaliação de Riscos'!W8="33",'Identif. e Avaliação de Riscos'!V8&amp;"","")&amp;IF('Identif. e Avaliação de Riscos'!W9="33",'Identif. e Avaliação de Riscos'!V9&amp;"","")&amp;IF('Identif. e Avaliação de Riscos'!W10="33",'Identif. e Avaliação de Riscos'!V10&amp;"","")&amp;IF('Identif. e Avaliação de Riscos'!W11="33",'Identif. e Avaliação de Riscos'!V11&amp;"","")&amp;IF('Identif. e Avaliação de Riscos'!W12="33",'Identif. e Avaliação de Riscos'!V12&amp;"","")&amp;IF('Identif. e Avaliação de Riscos'!W13="33",'Identif. e Avaliação de Riscos'!V13&amp;"","")&amp;IF('Identif. e Avaliação de Riscos'!W14="33",'Identif. e Avaliação de Riscos'!V14&amp;"","")&amp;IF('Identif. e Avaliação de Riscos'!W15="33",'Identif. e Avaliação de Riscos'!V15&amp;"","")&amp;IF('Identif. e Avaliação de Riscos'!W16="33",'Identif. e Avaliação de Riscos'!V16&amp;"","")&amp;IF('Identif. e Avaliação de Riscos'!W17="33",'Identif. e Avaliação de Riscos'!V17&amp;"","")&amp;IF('Identif. e Avaliação de Riscos'!W18="33",'Identif. e Avaliação de Riscos'!V18&amp;"","")&amp;IF('Identif. e Avaliação de Riscos'!W19="33",'Identif. e Avaliação de Riscos'!V19&amp;"","")&amp;IF('Identif. e Avaliação de Riscos'!W20="33",'Identif. e Avaliação de Riscos'!V20&amp;"","")&amp;IF('Identif. e Avaliação de Riscos'!W21="33",'Identif. e Avaliação de Riscos'!V21&amp;"","")&amp;IF('Identif. e Avaliação de Riscos'!W22="33",'Identif. e Avaliação de Riscos'!V22&amp;"","")&amp;IF('Identif. e Avaliação de Riscos'!W23="33",'Identif. e Avaliação de Riscos'!V23&amp;"","")&amp;IF('Identif. e Avaliação de Riscos'!W24="33",'Identif. e Avaliação de Riscos'!V24&amp;"","")&amp;IF('Identif. e Avaliação de Riscos'!W25="33",'Identif. e Avaliação de Riscos'!V25&amp;"","")&amp;IF('Identif. e Avaliação de Riscos'!W26="33",'Identif. e Avaliação de Riscos'!V26&amp;"","")&amp;IF('Identif. e Avaliação de Riscos'!W27="33",'Identif. e Avaliação de Riscos'!V27&amp;"","")&amp;IF('Identif. e Avaliação de Riscos'!W28="33",'Identif. e Avaliação de Riscos'!V28&amp;"","")&amp;IF('Identif. e Avaliação de Riscos'!W29="33",'Identif. e Avaliação de Riscos'!V29&amp;"","")&amp;IF('Identif. e Avaliação de Riscos'!W30="33",'Identif. e Avaliação de Riscos'!V30&amp;"","")&amp;IF('Identif. e Avaliação de Riscos'!W31="33",'Identif. e Avaliação de Riscos'!V31&amp;"","")&amp;IF('Identif. e Avaliação de Riscos'!W32="33",'Identif. e Avaliação de Riscos'!V32&amp;"","")&amp;IF('Identif. e Avaliação de Riscos'!W33="33",'Identif. e Avaliação de Riscos'!V33&amp;"","")&amp;IF('Identif. e Avaliação de Riscos'!W34="33",'Identif. e Avaliação de Riscos'!V34&amp;"","")</f>
        <v/>
      </c>
      <c r="F8" s="203" t="str">
        <f>IF('Identif. e Avaliação de Riscos'!W5="34",'Identif. e Avaliação de Riscos'!V5&amp;"","")&amp;IF('Identif. e Avaliação de Riscos'!W6="34",'Identif. e Avaliação de Riscos'!V6&amp;"","")&amp;IF('Identif. e Avaliação de Riscos'!W7="34",'Identif. e Avaliação de Riscos'!V7&amp;"","")&amp;IF('Identif. e Avaliação de Riscos'!W8="34",'Identif. e Avaliação de Riscos'!V8&amp;"","")&amp;IF('Identif. e Avaliação de Riscos'!W9="34",'Identif. e Avaliação de Riscos'!V9&amp;"","")&amp;IF('Identif. e Avaliação de Riscos'!W10="34",'Identif. e Avaliação de Riscos'!V10&amp;"","")&amp;IF('Identif. e Avaliação de Riscos'!W11="34",'Identif. e Avaliação de Riscos'!V11&amp;"","")&amp;IF('Identif. e Avaliação de Riscos'!W12="34",'Identif. e Avaliação de Riscos'!V12&amp;"","")&amp;IF('Identif. e Avaliação de Riscos'!W13="34",'Identif. e Avaliação de Riscos'!V13&amp;"","")&amp;IF('Identif. e Avaliação de Riscos'!W14="34",'Identif. e Avaliação de Riscos'!V14&amp;"","")&amp;IF('Identif. e Avaliação de Riscos'!W15="34",'Identif. e Avaliação de Riscos'!V15&amp;"","")&amp;IF('Identif. e Avaliação de Riscos'!W16="34",'Identif. e Avaliação de Riscos'!V16&amp;"","")&amp;IF('Identif. e Avaliação de Riscos'!W17="34",'Identif. e Avaliação de Riscos'!V17&amp;"","")&amp;IF('Identif. e Avaliação de Riscos'!W18="34",'Identif. e Avaliação de Riscos'!V18&amp;"","")&amp;IF('Identif. e Avaliação de Riscos'!W19="34",'Identif. e Avaliação de Riscos'!V19&amp;"","")&amp;IF('Identif. e Avaliação de Riscos'!W20="34",'Identif. e Avaliação de Riscos'!V20&amp;"","")&amp;IF('Identif. e Avaliação de Riscos'!W21="34",'Identif. e Avaliação de Riscos'!V21&amp;"","")&amp;IF('Identif. e Avaliação de Riscos'!W22="34",'Identif. e Avaliação de Riscos'!V22&amp;"","")&amp;IF('Identif. e Avaliação de Riscos'!W23="34",'Identif. e Avaliação de Riscos'!V23&amp;"","")&amp;IF('Identif. e Avaliação de Riscos'!W24="34",'Identif. e Avaliação de Riscos'!V24&amp;"","")&amp;IF('Identif. e Avaliação de Riscos'!W25="34",'Identif. e Avaliação de Riscos'!V25&amp;"","")&amp;IF('Identif. e Avaliação de Riscos'!W26="34",'Identif. e Avaliação de Riscos'!V26&amp;"","")&amp;IF('Identif. e Avaliação de Riscos'!W27="34",'Identif. e Avaliação de Riscos'!V27&amp;"","")&amp;IF('Identif. e Avaliação de Riscos'!W28="34",'Identif. e Avaliação de Riscos'!V28&amp;"","")&amp;IF('Identif. e Avaliação de Riscos'!W29="34",'Identif. e Avaliação de Riscos'!V29&amp;"","")&amp;IF('Identif. e Avaliação de Riscos'!W30="34",'Identif. e Avaliação de Riscos'!V30&amp;"","")&amp;IF('Identif. e Avaliação de Riscos'!W31="34",'Identif. e Avaliação de Riscos'!V31&amp;"","")&amp;IF('Identif. e Avaliação de Riscos'!W32="34",'Identif. e Avaliação de Riscos'!V32&amp;"","")&amp;IF('Identif. e Avaliação de Riscos'!W33="34",'Identif. e Avaliação de Riscos'!V33&amp;"","")&amp;IF('Identif. e Avaliação de Riscos'!W34="34",'Identif. e Avaliação de Riscos'!V34&amp;"","")</f>
        <v/>
      </c>
      <c r="G8" s="196"/>
      <c r="H8" s="67"/>
      <c r="I8" s="197" t="s">
        <v>78</v>
      </c>
      <c r="J8" s="201" t="str">
        <f>IF('Riscos Residuais'!S5="31",'Riscos Residuais'!R5&amp;"","")&amp;IF('Riscos Residuais'!S6="31",'Riscos Residuais'!R6&amp;"","")&amp;IF('Riscos Residuais'!S7="31",'Riscos Residuais'!R7&amp;"","")&amp;IF('Riscos Residuais'!S8="31",'Riscos Residuais'!R8&amp;"","")&amp;IF('Riscos Residuais'!S9="31",'Riscos Residuais'!R9&amp;"","")&amp;IF('Riscos Residuais'!S10="31",'Riscos Residuais'!R10&amp;"","")&amp;IF('Riscos Residuais'!S11="31",'Riscos Residuais'!R11&amp;"","")&amp;IF('Riscos Residuais'!S12="31",'Riscos Residuais'!R12&amp;"","")&amp;IF('Riscos Residuais'!S13="31",'Riscos Residuais'!R13&amp;"","")&amp;IF('Riscos Residuais'!S14="31",'Riscos Residuais'!R14&amp;"","")&amp;IF('Riscos Residuais'!S15="31",'Riscos Residuais'!R15&amp;"","")&amp;IF('Riscos Residuais'!S16="31",'Riscos Residuais'!R16&amp;"","")&amp;IF('Riscos Residuais'!S17="31",'Riscos Residuais'!R17&amp;"","")&amp;IF('Riscos Residuais'!S18="31",'Riscos Residuais'!R18&amp;"","")&amp;IF('Riscos Residuais'!S19="31",'Riscos Residuais'!R19&amp;"","")&amp;IF('Riscos Residuais'!S20="31",'Riscos Residuais'!R20&amp;"","")&amp;IF('Riscos Residuais'!S21="31",'Riscos Residuais'!R21&amp;"","")&amp;IF('Riscos Residuais'!S22="31",'Riscos Residuais'!R22&amp;"","")&amp;IF('Riscos Residuais'!S23="31",'Riscos Residuais'!R23&amp;"","")&amp;IF('Riscos Residuais'!S24="31",'Riscos Residuais'!R24&amp;"","")&amp;IF('Riscos Residuais'!S25="31",'Riscos Residuais'!R25&amp;"","")&amp;IF('Riscos Residuais'!S26="31",'Riscos Residuais'!R26&amp;"","")&amp;IF('Riscos Residuais'!S27="31",'Riscos Residuais'!R27&amp;"","")&amp;IF('Riscos Residuais'!S28="31",'Riscos Residuais'!R28&amp;"","")&amp;IF('Riscos Residuais'!S29="31",'Riscos Residuais'!R29&amp;"","")&amp;IF('Riscos Residuais'!S30="31",'Riscos Residuais'!R30&amp;"","")&amp;IF('Riscos Residuais'!S31="31",'Riscos Residuais'!R31&amp;"","")&amp;IF('Riscos Residuais'!S32="31",'Riscos Residuais'!R32&amp;"","")&amp;IF('Riscos Residuais'!S33="31",'Riscos Residuais'!R33&amp;"","")&amp;IF('Riscos Residuais'!S34="31",'Riscos Residuais'!R34&amp;"","")</f>
        <v/>
      </c>
      <c r="K8" s="204" t="str">
        <f>IF('Riscos Residuais'!S5="32",'Riscos Residuais'!R5&amp;"","")&amp;IF('Riscos Residuais'!S6="32",'Riscos Residuais'!R6&amp;"","")&amp;IF('Riscos Residuais'!S7="32",'Riscos Residuais'!R7&amp;"","")&amp;IF('Riscos Residuais'!S8="32",'Riscos Residuais'!R8&amp;"","")&amp;IF('Riscos Residuais'!S9="32",'Riscos Residuais'!R9&amp;"","")&amp;IF('Riscos Residuais'!S10="32",'Riscos Residuais'!R10&amp;"","")&amp;IF('Riscos Residuais'!S11="32",'Riscos Residuais'!R11&amp;"","")&amp;IF('Riscos Residuais'!S12="32",'Riscos Residuais'!R12&amp;"","")&amp;IF('Riscos Residuais'!S13="32",'Riscos Residuais'!R13&amp;"","")&amp;IF('Riscos Residuais'!S14="32",'Riscos Residuais'!R14&amp;"","")&amp;IF('Riscos Residuais'!S15="32",'Riscos Residuais'!R15&amp;"","")&amp;IF('Riscos Residuais'!S16="32",'Riscos Residuais'!R16&amp;"","")&amp;IF('Riscos Residuais'!S17="32",'Riscos Residuais'!R17&amp;"","")&amp;IF('Riscos Residuais'!S18="32",'Riscos Residuais'!R18&amp;"","")&amp;IF('Riscos Residuais'!S19="32",'Riscos Residuais'!R19&amp;"","")&amp;IF('Riscos Residuais'!S20="32",'Riscos Residuais'!R20&amp;"","")&amp;IF('Riscos Residuais'!S21="32",'Riscos Residuais'!R21&amp;"","")&amp;IF('Riscos Residuais'!S22="32",'Riscos Residuais'!R22&amp;"","")&amp;IF('Riscos Residuais'!S23="32",'Riscos Residuais'!R23&amp;"","")&amp;IF('Riscos Residuais'!S24="32",'Riscos Residuais'!R24&amp;"","")&amp;IF('Riscos Residuais'!S25="32",'Riscos Residuais'!R25&amp;"","")&amp;IF('Riscos Residuais'!S26="32",'Riscos Residuais'!R26&amp;"","")&amp;IF('Riscos Residuais'!S27="32",'Riscos Residuais'!R27&amp;"","")&amp;IF('Riscos Residuais'!S28="32",'Riscos Residuais'!R28&amp;"","")&amp;IF('Riscos Residuais'!S29="32",'Riscos Residuais'!R29&amp;"","")&amp;IF('Riscos Residuais'!S30="32",'Riscos Residuais'!R30&amp;"","")&amp;IF('Riscos Residuais'!S31="32",'Riscos Residuais'!R31&amp;"","")&amp;IF('Riscos Residuais'!S32="32",'Riscos Residuais'!R32&amp;"","")&amp;IF('Riscos Residuais'!S33="32",'Riscos Residuais'!R33&amp;"","")&amp;IF('Riscos Residuais'!S34="32",'Riscos Residuais'!R34&amp;"","")</f>
        <v/>
      </c>
      <c r="L8" s="202" t="str">
        <f>IF('Riscos Residuais'!S5="33",'Riscos Residuais'!R5&amp;"","")&amp;IF('Riscos Residuais'!S6="33",'Riscos Residuais'!R6&amp;"","")&amp;IF('Riscos Residuais'!S7="33",'Riscos Residuais'!R7&amp;"","")&amp;IF('Riscos Residuais'!S8="33",'Riscos Residuais'!R8&amp;"","")&amp;IF('Riscos Residuais'!S9="33",'Riscos Residuais'!R9&amp;"","")&amp;IF('Riscos Residuais'!S10="33",'Riscos Residuais'!R10&amp;"","")&amp;IF('Riscos Residuais'!S11="33",'Riscos Residuais'!R11&amp;"","")&amp;IF('Riscos Residuais'!S12="33",'Riscos Residuais'!R12&amp;"","")&amp;IF('Riscos Residuais'!S13="33",'Riscos Residuais'!R13&amp;"","")&amp;IF('Riscos Residuais'!S14="33",'Riscos Residuais'!R14&amp;"","")&amp;IF('Riscos Residuais'!S15="33",'Riscos Residuais'!R15&amp;"","")&amp;IF('Riscos Residuais'!S16="33",'Riscos Residuais'!R16&amp;"","")&amp;IF('Riscos Residuais'!S17="33",'Riscos Residuais'!R17&amp;"","")&amp;IF('Riscos Residuais'!S18="33",'Riscos Residuais'!R18&amp;"","")&amp;IF('Riscos Residuais'!S19="33",'Riscos Residuais'!R19&amp;"","")&amp;IF('Riscos Residuais'!S20="33",'Riscos Residuais'!R20&amp;"","")&amp;IF('Riscos Residuais'!S21="33",'Riscos Residuais'!R21&amp;"","")&amp;IF('Riscos Residuais'!S22="33",'Riscos Residuais'!R22&amp;"","")&amp;IF('Riscos Residuais'!S23="33",'Riscos Residuais'!R23&amp;"","")&amp;IF('Riscos Residuais'!S24="33",'Riscos Residuais'!R24&amp;"","")&amp;IF('Riscos Residuais'!S25="33",'Riscos Residuais'!R25&amp;"","")&amp;IF('Riscos Residuais'!S26="33",'Riscos Residuais'!R26&amp;"","")&amp;IF('Riscos Residuais'!S27="33",'Riscos Residuais'!R27&amp;"","")&amp;IF('Riscos Residuais'!S28="33",'Riscos Residuais'!R28&amp;"","")&amp;IF('Riscos Residuais'!S29="33",'Riscos Residuais'!R29&amp;"","")&amp;IF('Riscos Residuais'!S30="33",'Riscos Residuais'!R30&amp;"","")&amp;IF('Riscos Residuais'!S31="33",'Riscos Residuais'!R31&amp;"","")&amp;IF('Riscos Residuais'!S32="33",'Riscos Residuais'!R32&amp;"","")&amp;IF('Riscos Residuais'!S33="33",'Riscos Residuais'!R33&amp;"","")&amp;IF('Riscos Residuais'!S34="33",'Riscos Residuais'!R34&amp;"","")</f>
        <v/>
      </c>
      <c r="M8" s="203" t="str">
        <f>IF('Riscos Residuais'!S5="34",'Riscos Residuais'!R5&amp;"","")&amp;IF('Riscos Residuais'!S6="34",'Riscos Residuais'!R6&amp;"","")&amp;IF('Riscos Residuais'!S7="34",'Riscos Residuais'!R7&amp;"","")&amp;IF('Riscos Residuais'!S8="34",'Riscos Residuais'!R8&amp;"","")&amp;IF('Riscos Residuais'!S9="34",'Riscos Residuais'!R9&amp;"","")&amp;IF('Riscos Residuais'!S10="34",'Riscos Residuais'!R10&amp;"","")&amp;IF('Riscos Residuais'!S11="34",'Riscos Residuais'!R11&amp;"","")&amp;IF('Riscos Residuais'!S12="34",'Riscos Residuais'!R12&amp;"","")&amp;IF('Riscos Residuais'!S13="34",'Riscos Residuais'!R13&amp;"","")&amp;IF('Riscos Residuais'!S14="34",'Riscos Residuais'!R14&amp;"","")&amp;IF('Riscos Residuais'!S15="34",'Riscos Residuais'!R15&amp;"","")&amp;IF('Riscos Residuais'!S16="34",'Riscos Residuais'!R16&amp;"","")&amp;IF('Riscos Residuais'!S17="34",'Riscos Residuais'!R17&amp;"","")&amp;IF('Riscos Residuais'!S18="34",'Riscos Residuais'!R18&amp;"","")&amp;IF('Riscos Residuais'!S19="34",'Riscos Residuais'!R19&amp;"","")&amp;IF('Riscos Residuais'!S20="34",'Riscos Residuais'!R20&amp;"","")&amp;IF('Riscos Residuais'!S21="34",'Riscos Residuais'!R21&amp;"","")&amp;IF('Riscos Residuais'!S22="34",'Riscos Residuais'!R22&amp;"","")&amp;IF('Riscos Residuais'!S23="34",'Riscos Residuais'!R23&amp;"","")&amp;IF('Riscos Residuais'!S24="34",'Riscos Residuais'!R24&amp;"","")&amp;IF('Riscos Residuais'!S25="34",'Riscos Residuais'!R25&amp;"","")&amp;IF('Riscos Residuais'!S26="34",'Riscos Residuais'!R26&amp;"","")&amp;IF('Riscos Residuais'!S27="34",'Riscos Residuais'!R27&amp;"","")&amp;IF('Riscos Residuais'!S28="34",'Riscos Residuais'!R28&amp;"","")&amp;IF('Riscos Residuais'!S29="34",'Riscos Residuais'!R29&amp;"","")&amp;IF('Riscos Residuais'!S30="34",'Riscos Residuais'!R30&amp;"","")&amp;IF('Riscos Residuais'!S31="34",'Riscos Residuais'!R31&amp;"","")&amp;IF('Riscos Residuais'!S32="34",'Riscos Residuais'!R32&amp;"","")&amp;IF('Riscos Residuais'!S33="34",'Riscos Residuais'!R33&amp;"","")&amp;IF('Riscos Residuais'!S34="34",'Riscos Residuais'!R34&amp;"","")</f>
        <v/>
      </c>
      <c r="N8" s="196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</row>
    <row r="9" ht="150.0" customHeight="1">
      <c r="A9" s="67"/>
      <c r="B9" s="197" t="s">
        <v>79</v>
      </c>
      <c r="C9" s="205" t="str">
        <f>IF('Identif. e Avaliação de Riscos'!W5="21",'Identif. e Avaliação de Riscos'!V5&amp;"","")&amp;IF('Identif. e Avaliação de Riscos'!W6="21",'Identif. e Avaliação de Riscos'!V6&amp;"","")&amp;IF('Identif. e Avaliação de Riscos'!W7="21",'Identif. e Avaliação de Riscos'!V7&amp;"","")&amp;IF('Identif. e Avaliação de Riscos'!W8="21",'Identif. e Avaliação de Riscos'!V8&amp;"","")&amp;IF('Identif. e Avaliação de Riscos'!W9="21",'Identif. e Avaliação de Riscos'!V9&amp;"","")&amp;IF('Identif. e Avaliação de Riscos'!W10="21",'Identif. e Avaliação de Riscos'!V10&amp;"","")&amp;IF('Identif. e Avaliação de Riscos'!W11="21",'Identif. e Avaliação de Riscos'!V11&amp;"","")&amp;IF('Identif. e Avaliação de Riscos'!W12="21",'Identif. e Avaliação de Riscos'!V12&amp;"","")&amp;IF('Identif. e Avaliação de Riscos'!W13="21",'Identif. e Avaliação de Riscos'!V13&amp;"","")&amp;IF('Identif. e Avaliação de Riscos'!W14="21",'Identif. e Avaliação de Riscos'!V14&amp;"","")&amp;IF('Identif. e Avaliação de Riscos'!W15="21",'Identif. e Avaliação de Riscos'!V15&amp;"","")&amp;IF('Identif. e Avaliação de Riscos'!W16="21",'Identif. e Avaliação de Riscos'!V16&amp;"","")&amp;IF('Identif. e Avaliação de Riscos'!W17="21",'Identif. e Avaliação de Riscos'!V17&amp;"","")&amp;IF('Identif. e Avaliação de Riscos'!W18="21",'Identif. e Avaliação de Riscos'!V18&amp;"","")&amp;IF('Identif. e Avaliação de Riscos'!W19="21",'Identif. e Avaliação de Riscos'!V19&amp;"","")&amp;IF('Identif. e Avaliação de Riscos'!W20="21",'Identif. e Avaliação de Riscos'!V20&amp;"","")&amp;IF('Identif. e Avaliação de Riscos'!W21="21",'Identif. e Avaliação de Riscos'!V21&amp;"","")&amp;IF('Identif. e Avaliação de Riscos'!W22="21",'Identif. e Avaliação de Riscos'!V22&amp;"","")&amp;IF('Identif. e Avaliação de Riscos'!W23="21",'Identif. e Avaliação de Riscos'!V23&amp;"","")&amp;IF('Identif. e Avaliação de Riscos'!W24="21",'Identif. e Avaliação de Riscos'!V24&amp;"","")&amp;IF('Identif. e Avaliação de Riscos'!W25="21",'Identif. e Avaliação de Riscos'!V25&amp;"","")&amp;IF('Identif. e Avaliação de Riscos'!W26="21",'Identif. e Avaliação de Riscos'!V26&amp;"","")&amp;IF('Identif. e Avaliação de Riscos'!W27="21",'Identif. e Avaliação de Riscos'!V27&amp;"","")&amp;IF('Identif. e Avaliação de Riscos'!W28="21",'Identif. e Avaliação de Riscos'!V28&amp;"","")&amp;IF('Identif. e Avaliação de Riscos'!W29="21",'Identif. e Avaliação de Riscos'!V29&amp;"","")&amp;IF('Identif. e Avaliação de Riscos'!W30="21",'Identif. e Avaliação de Riscos'!V30&amp;"","")&amp;IF('Identif. e Avaliação de Riscos'!W31="21",'Identif. e Avaliação de Riscos'!V31&amp;"","")&amp;IF('Identif. e Avaliação de Riscos'!W32="21",'Identif. e Avaliação de Riscos'!V32&amp;"","")&amp;IF('Identif. e Avaliação de Riscos'!W33="21",'Identif. e Avaliação de Riscos'!V33&amp;"","")&amp;IF('Identif. e Avaliação de Riscos'!W34="21",'Identif. e Avaliação de Riscos'!V34&amp;"","")</f>
        <v/>
      </c>
      <c r="D9" s="204" t="str">
        <f>IF('Identif. e Avaliação de Riscos'!W5="22",'Identif. e Avaliação de Riscos'!V5&amp;"","")&amp;IF('Identif. e Avaliação de Riscos'!W6="22",'Identif. e Avaliação de Riscos'!V6&amp;"","")&amp;IF('Identif. e Avaliação de Riscos'!W7="22",'Identif. e Avaliação de Riscos'!V7&amp;"","")&amp;IF('Identif. e Avaliação de Riscos'!W8="22",'Identif. e Avaliação de Riscos'!V8&amp;"","")&amp;IF('Identif. e Avaliação de Riscos'!W9="22",'Identif. e Avaliação de Riscos'!V9&amp;"","")&amp;IF('Identif. e Avaliação de Riscos'!W10="22",'Identif. e Avaliação de Riscos'!V10&amp;"","")&amp;IF('Identif. e Avaliação de Riscos'!W11="22",'Identif. e Avaliação de Riscos'!V11&amp;"","")&amp;IF('Identif. e Avaliação de Riscos'!W12="22",'Identif. e Avaliação de Riscos'!V12&amp;"","")&amp;IF('Identif. e Avaliação de Riscos'!W13="22",'Identif. e Avaliação de Riscos'!V13&amp;"","")&amp;IF('Identif. e Avaliação de Riscos'!W14="22",'Identif. e Avaliação de Riscos'!V14&amp;"","")&amp;IF('Identif. e Avaliação de Riscos'!W15="22",'Identif. e Avaliação de Riscos'!V15&amp;"","")&amp;IF('Identif. e Avaliação de Riscos'!W16="22",'Identif. e Avaliação de Riscos'!V16&amp;"","")&amp;IF('Identif. e Avaliação de Riscos'!W17="22",'Identif. e Avaliação de Riscos'!V17&amp;"","")&amp;IF('Identif. e Avaliação de Riscos'!W18="22",'Identif. e Avaliação de Riscos'!V18&amp;"","")&amp;IF('Identif. e Avaliação de Riscos'!W19="22",'Identif. e Avaliação de Riscos'!V19&amp;"","")&amp;IF('Identif. e Avaliação de Riscos'!W20="22",'Identif. e Avaliação de Riscos'!V20&amp;"","")&amp;IF('Identif. e Avaliação de Riscos'!W21="22",'Identif. e Avaliação de Riscos'!V21&amp;"","")&amp;IF('Identif. e Avaliação de Riscos'!W22="22",'Identif. e Avaliação de Riscos'!V22&amp;"","")&amp;IF('Identif. e Avaliação de Riscos'!W23="22",'Identif. e Avaliação de Riscos'!V23&amp;"","")&amp;IF('Identif. e Avaliação de Riscos'!W24="22",'Identif. e Avaliação de Riscos'!V24&amp;"","")&amp;IF('Identif. e Avaliação de Riscos'!W25="22",'Identif. e Avaliação de Riscos'!V25&amp;"","")&amp;IF('Identif. e Avaliação de Riscos'!W26="22",'Identif. e Avaliação de Riscos'!V26&amp;"","")&amp;IF('Identif. e Avaliação de Riscos'!W27="22",'Identif. e Avaliação de Riscos'!V27&amp;"","")&amp;IF('Identif. e Avaliação de Riscos'!W28="22",'Identif. e Avaliação de Riscos'!V28&amp;"","")&amp;IF('Identif. e Avaliação de Riscos'!W29="22",'Identif. e Avaliação de Riscos'!V29&amp;"","")&amp;IF('Identif. e Avaliação de Riscos'!W30="22",'Identif. e Avaliação de Riscos'!V30&amp;"","")&amp;IF('Identif. e Avaliação de Riscos'!W31="22",'Identif. e Avaliação de Riscos'!V31&amp;"","")&amp;IF('Identif. e Avaliação de Riscos'!W32="22",'Identif. e Avaliação de Riscos'!V32&amp;"","")&amp;IF('Identif. e Avaliação de Riscos'!W33="22",'Identif. e Avaliação de Riscos'!V33&amp;"","")&amp;IF('Identif. e Avaliação de Riscos'!W34="22",'Identif. e Avaliação de Riscos'!V34&amp;"","")</f>
        <v/>
      </c>
      <c r="E9" s="204" t="str">
        <f>IF('Identif. e Avaliação de Riscos'!W5="23",'Identif. e Avaliação de Riscos'!V5&amp;"","")&amp;IF('Identif. e Avaliação de Riscos'!W6="23",'Identif. e Avaliação de Riscos'!V6&amp;"","")&amp;IF('Identif. e Avaliação de Riscos'!W7="23",'Identif. e Avaliação de Riscos'!V7&amp;"","")&amp;IF('Identif. e Avaliação de Riscos'!W8="23",'Identif. e Avaliação de Riscos'!V8&amp;"","")&amp;IF('Identif. e Avaliação de Riscos'!W9="23",'Identif. e Avaliação de Riscos'!V9&amp;"","")&amp;IF('Identif. e Avaliação de Riscos'!W10="23",'Identif. e Avaliação de Riscos'!V10&amp;"","")&amp;IF('Identif. e Avaliação de Riscos'!W11="23",'Identif. e Avaliação de Riscos'!V11&amp;"","")&amp;IF('Identif. e Avaliação de Riscos'!W12="23",'Identif. e Avaliação de Riscos'!V12&amp;"","")&amp;IF('Identif. e Avaliação de Riscos'!W13="23",'Identif. e Avaliação de Riscos'!V13&amp;"","")&amp;IF('Identif. e Avaliação de Riscos'!W14="23",'Identif. e Avaliação de Riscos'!V14&amp;"","")&amp;IF('Identif. e Avaliação de Riscos'!W15="23",'Identif. e Avaliação de Riscos'!V15&amp;"","")&amp;IF('Identif. e Avaliação de Riscos'!W16="23",'Identif. e Avaliação de Riscos'!V16&amp;"","")&amp;IF('Identif. e Avaliação de Riscos'!W17="23",'Identif. e Avaliação de Riscos'!V17&amp;"","")&amp;IF('Identif. e Avaliação de Riscos'!W18="23",'Identif. e Avaliação de Riscos'!V18&amp;"","")&amp;IF('Identif. e Avaliação de Riscos'!W19="23",'Identif. e Avaliação de Riscos'!V19&amp;"","")&amp;IF('Identif. e Avaliação de Riscos'!W20="23",'Identif. e Avaliação de Riscos'!V20&amp;"","")&amp;IF('Identif. e Avaliação de Riscos'!W21="23",'Identif. e Avaliação de Riscos'!V21&amp;"","")&amp;IF('Identif. e Avaliação de Riscos'!W22="23",'Identif. e Avaliação de Riscos'!V22&amp;"","")&amp;IF('Identif. e Avaliação de Riscos'!W23="23",'Identif. e Avaliação de Riscos'!V23&amp;"","")&amp;IF('Identif. e Avaliação de Riscos'!W24="23",'Identif. e Avaliação de Riscos'!V24&amp;"","")&amp;IF('Identif. e Avaliação de Riscos'!W25="23",'Identif. e Avaliação de Riscos'!V25&amp;"","")&amp;IF('Identif. e Avaliação de Riscos'!W26="23",'Identif. e Avaliação de Riscos'!V26&amp;"","")&amp;IF('Identif. e Avaliação de Riscos'!W27="23",'Identif. e Avaliação de Riscos'!V27&amp;"","")&amp;IF('Identif. e Avaliação de Riscos'!W28="23",'Identif. e Avaliação de Riscos'!V28&amp;"","")&amp;IF('Identif. e Avaliação de Riscos'!W29="23",'Identif. e Avaliação de Riscos'!V29&amp;"","")&amp;IF('Identif. e Avaliação de Riscos'!W30="23",'Identif. e Avaliação de Riscos'!V30&amp;"","")&amp;IF('Identif. e Avaliação de Riscos'!W31="23",'Identif. e Avaliação de Riscos'!V31&amp;"","")&amp;IF('Identif. e Avaliação de Riscos'!W32="23",'Identif. e Avaliação de Riscos'!V32&amp;"","")&amp;IF('Identif. e Avaliação de Riscos'!W33="23",'Identif. e Avaliação de Riscos'!V33&amp;"","")&amp;IF('Identif. e Avaliação de Riscos'!W34="23",'Identif. e Avaliação de Riscos'!V34&amp;"","")</f>
        <v/>
      </c>
      <c r="F9" s="202" t="str">
        <f>IF('Identif. e Avaliação de Riscos'!W5="24",'Identif. e Avaliação de Riscos'!V5&amp;"","")&amp;IF('Identif. e Avaliação de Riscos'!W6="24",'Identif. e Avaliação de Riscos'!V6&amp;"","")&amp;IF('Identif. e Avaliação de Riscos'!W7="24",'Identif. e Avaliação de Riscos'!V7&amp;"","")&amp;IF('Identif. e Avaliação de Riscos'!W8="24",'Identif. e Avaliação de Riscos'!V8&amp;"","")&amp;IF('Identif. e Avaliação de Riscos'!W9="24",'Identif. e Avaliação de Riscos'!V9&amp;"","")&amp;IF('Identif. e Avaliação de Riscos'!W10="24",'Identif. e Avaliação de Riscos'!V10&amp;"","")&amp;IF('Identif. e Avaliação de Riscos'!W11="24",'Identif. e Avaliação de Riscos'!V11&amp;"","")&amp;IF('Identif. e Avaliação de Riscos'!W12="24",'Identif. e Avaliação de Riscos'!V12&amp;"","")&amp;IF('Identif. e Avaliação de Riscos'!W13="24",'Identif. e Avaliação de Riscos'!V13&amp;"","")&amp;IF('Identif. e Avaliação de Riscos'!W14="24",'Identif. e Avaliação de Riscos'!V14&amp;"","")&amp;IF('Identif. e Avaliação de Riscos'!W15="24",'Identif. e Avaliação de Riscos'!V15&amp;"","")&amp;IF('Identif. e Avaliação de Riscos'!W16="24",'Identif. e Avaliação de Riscos'!V16&amp;"","")&amp;IF('Identif. e Avaliação de Riscos'!W17="24",'Identif. e Avaliação de Riscos'!V17&amp;"","")&amp;IF('Identif. e Avaliação de Riscos'!W18="24",'Identif. e Avaliação de Riscos'!V18&amp;"","")&amp;IF('Identif. e Avaliação de Riscos'!W19="24",'Identif. e Avaliação de Riscos'!V19&amp;"","")&amp;IF('Identif. e Avaliação de Riscos'!W20="24",'Identif. e Avaliação de Riscos'!V20&amp;"","")&amp;IF('Identif. e Avaliação de Riscos'!W21="24",'Identif. e Avaliação de Riscos'!V21&amp;"","")&amp;IF('Identif. e Avaliação de Riscos'!W22="24",'Identif. e Avaliação de Riscos'!V22&amp;"","")&amp;IF('Identif. e Avaliação de Riscos'!W23="24",'Identif. e Avaliação de Riscos'!V23&amp;"","")&amp;IF('Identif. e Avaliação de Riscos'!W24="24",'Identif. e Avaliação de Riscos'!V24&amp;"","")&amp;IF('Identif. e Avaliação de Riscos'!W25="24",'Identif. e Avaliação de Riscos'!V25&amp;"","")&amp;IF('Identif. e Avaliação de Riscos'!W26="24",'Identif. e Avaliação de Riscos'!V26&amp;"","")&amp;IF('Identif. e Avaliação de Riscos'!W27="24",'Identif. e Avaliação de Riscos'!V27&amp;"","")&amp;IF('Identif. e Avaliação de Riscos'!W28="24",'Identif. e Avaliação de Riscos'!V28&amp;"","")&amp;IF('Identif. e Avaliação de Riscos'!W29="24",'Identif. e Avaliação de Riscos'!V29&amp;"","")&amp;IF('Identif. e Avaliação de Riscos'!W30="24",'Identif. e Avaliação de Riscos'!V30&amp;"","")&amp;IF('Identif. e Avaliação de Riscos'!W31="24",'Identif. e Avaliação de Riscos'!V31&amp;"","")&amp;IF('Identif. e Avaliação de Riscos'!W32="24",'Identif. e Avaliação de Riscos'!V32&amp;"","")&amp;IF('Identif. e Avaliação de Riscos'!W33="24",'Identif. e Avaliação de Riscos'!V33&amp;"","")&amp;IF('Identif. e Avaliação de Riscos'!W34="24",'Identif. e Avaliação de Riscos'!V34&amp;"","")</f>
        <v/>
      </c>
      <c r="G9" s="196"/>
      <c r="H9" s="67"/>
      <c r="I9" s="197" t="s">
        <v>80</v>
      </c>
      <c r="J9" s="205" t="str">
        <f>IF('Riscos Residuais'!S5="21",'Riscos Residuais'!R5&amp;"","")&amp;IF('Riscos Residuais'!S6="21",'Riscos Residuais'!R6&amp;"","")&amp;IF('Riscos Residuais'!S7="21",'Riscos Residuais'!R7&amp;"","")&amp;IF('Riscos Residuais'!S8="21",'Riscos Residuais'!R8&amp;"","")&amp;IF('Riscos Residuais'!S9="21",'Riscos Residuais'!R9&amp;"","")&amp;IF('Riscos Residuais'!S10="21",'Riscos Residuais'!R10&amp;"","")&amp;IF('Riscos Residuais'!S11="21",'Riscos Residuais'!R11&amp;"","")&amp;IF('Riscos Residuais'!S12="21",'Riscos Residuais'!R12&amp;"","")&amp;IF('Riscos Residuais'!S13="21",'Riscos Residuais'!R13&amp;"","")&amp;IF('Riscos Residuais'!S14="21",'Riscos Residuais'!R14&amp;"","")&amp;IF('Riscos Residuais'!S15="21",'Riscos Residuais'!R15&amp;"","")&amp;IF('Riscos Residuais'!S16="21",'Riscos Residuais'!R16&amp;"","")&amp;IF('Riscos Residuais'!S17="21",'Riscos Residuais'!R17&amp;"","")&amp;IF('Riscos Residuais'!S18="21",'Riscos Residuais'!R18&amp;"","")&amp;IF('Riscos Residuais'!S19="21",'Riscos Residuais'!R19&amp;"","")&amp;IF('Riscos Residuais'!S20="21",'Riscos Residuais'!R20&amp;"","")&amp;IF('Riscos Residuais'!S21="21",'Riscos Residuais'!R21&amp;"","")&amp;IF('Riscos Residuais'!S22="21",'Riscos Residuais'!R22&amp;"","")&amp;IF('Riscos Residuais'!S23="21",'Riscos Residuais'!R23&amp;"","")&amp;IF('Riscos Residuais'!S24="21",'Riscos Residuais'!R24&amp;"","")&amp;IF('Riscos Residuais'!S25="21",'Riscos Residuais'!R25&amp;"","")&amp;IF('Riscos Residuais'!S26="21",'Riscos Residuais'!R26&amp;"","")&amp;IF('Riscos Residuais'!S27="21",'Riscos Residuais'!R27&amp;"","")&amp;IF('Riscos Residuais'!S28="21",'Riscos Residuais'!R28&amp;"","")&amp;IF('Riscos Residuais'!S29="21",'Riscos Residuais'!R29&amp;"","")&amp;IF('Riscos Residuais'!S30="21",'Riscos Residuais'!R30&amp;"","")&amp;IF('Riscos Residuais'!S31="21",'Riscos Residuais'!R31&amp;"","")&amp;IF('Riscos Residuais'!S32="21",'Riscos Residuais'!R32&amp;"","")&amp;IF('Riscos Residuais'!S33="21",'Riscos Residuais'!R33&amp;"","")&amp;IF('Riscos Residuais'!S34="21",'Riscos Residuais'!R34&amp;"","")</f>
        <v/>
      </c>
      <c r="K9" s="204" t="str">
        <f>IF('Riscos Residuais'!S5="22",'Riscos Residuais'!R5&amp;"","")&amp;IF('Riscos Residuais'!S6="22",'Riscos Residuais'!R6&amp;"","")&amp;IF('Riscos Residuais'!S7="22",'Riscos Residuais'!R7&amp;"","")&amp;IF('Riscos Residuais'!S8="22",'Riscos Residuais'!R8&amp;"","")&amp;IF('Riscos Residuais'!S9="22",'Riscos Residuais'!R9&amp;"","")&amp;IF('Riscos Residuais'!S10="22",'Riscos Residuais'!R10&amp;"","")&amp;IF('Riscos Residuais'!S11="22",'Riscos Residuais'!R11&amp;"","")&amp;IF('Riscos Residuais'!S12="22",'Riscos Residuais'!R12&amp;"","")&amp;IF('Riscos Residuais'!S13="22",'Riscos Residuais'!R13&amp;"","")&amp;IF('Riscos Residuais'!S14="22",'Riscos Residuais'!R14&amp;"","")&amp;IF('Riscos Residuais'!S15="22",'Riscos Residuais'!R15&amp;"","")&amp;IF('Riscos Residuais'!S16="22",'Riscos Residuais'!R16&amp;"","")&amp;IF('Riscos Residuais'!S17="22",'Riscos Residuais'!R17&amp;"","")&amp;IF('Riscos Residuais'!S18="22",'Riscos Residuais'!R18&amp;"","")&amp;IF('Riscos Residuais'!S19="22",'Riscos Residuais'!R19&amp;"","")&amp;IF('Riscos Residuais'!S20="22",'Riscos Residuais'!R20&amp;"","")&amp;IF('Riscos Residuais'!S21="22",'Riscos Residuais'!R21&amp;"","")&amp;IF('Riscos Residuais'!S22="22",'Riscos Residuais'!R22&amp;"","")&amp;IF('Riscos Residuais'!S23="22",'Riscos Residuais'!R23&amp;"","")&amp;IF('Riscos Residuais'!S24="22",'Riscos Residuais'!R24&amp;"","")&amp;IF('Riscos Residuais'!S25="22",'Riscos Residuais'!R25&amp;"","")&amp;IF('Riscos Residuais'!S26="22",'Riscos Residuais'!R26&amp;"","")&amp;IF('Riscos Residuais'!S27="22",'Riscos Residuais'!R27&amp;"","")&amp;IF('Riscos Residuais'!S28="22",'Riscos Residuais'!R28&amp;"","")&amp;IF('Riscos Residuais'!S29="22",'Riscos Residuais'!R29&amp;"","")&amp;IF('Riscos Residuais'!S30="22",'Riscos Residuais'!R30&amp;"","")&amp;IF('Riscos Residuais'!S31="22",'Riscos Residuais'!R31&amp;"","")&amp;IF('Riscos Residuais'!S32="22",'Riscos Residuais'!R32&amp;"","")&amp;IF('Riscos Residuais'!S33="22",'Riscos Residuais'!R33&amp;"","")&amp;IF('Riscos Residuais'!S34="22",'Riscos Residuais'!R34&amp;"","")</f>
        <v/>
      </c>
      <c r="L9" s="204" t="str">
        <f>IF('Riscos Residuais'!S5="23",'Riscos Residuais'!R5&amp;"","")&amp;IF('Riscos Residuais'!S6="23",'Riscos Residuais'!R6&amp;"","")&amp;IF('Riscos Residuais'!S7="23",'Riscos Residuais'!R7&amp;"","")&amp;IF('Riscos Residuais'!S8="23",'Riscos Residuais'!R8&amp;"","")&amp;IF('Riscos Residuais'!S9="23",'Riscos Residuais'!R9&amp;"","")&amp;IF('Riscos Residuais'!S10="23",'Riscos Residuais'!R10&amp;"","")&amp;IF('Riscos Residuais'!S11="23",'Riscos Residuais'!R11&amp;"","")&amp;IF('Riscos Residuais'!S12="23",'Riscos Residuais'!R12&amp;"","")&amp;IF('Riscos Residuais'!S13="23",'Riscos Residuais'!R13&amp;"","")&amp;IF('Riscos Residuais'!S14="23",'Riscos Residuais'!R14&amp;"","")&amp;IF('Riscos Residuais'!S15="23",'Riscos Residuais'!R15&amp;"","")&amp;IF('Riscos Residuais'!S16="23",'Riscos Residuais'!R16&amp;"","")&amp;IF('Riscos Residuais'!S17="23",'Riscos Residuais'!R17&amp;"","")&amp;IF('Riscos Residuais'!S18="23",'Riscos Residuais'!R18&amp;"","")&amp;IF('Riscos Residuais'!S19="23",'Riscos Residuais'!R19&amp;"","")&amp;IF('Riscos Residuais'!S20="23",'Riscos Residuais'!R20&amp;"","")&amp;IF('Riscos Residuais'!S21="23",'Riscos Residuais'!R21&amp;"","")&amp;IF('Riscos Residuais'!S22="23",'Riscos Residuais'!R22&amp;"","")&amp;IF('Riscos Residuais'!S23="23",'Riscos Residuais'!R23&amp;"","")&amp;IF('Riscos Residuais'!S24="23",'Riscos Residuais'!R24&amp;"","")&amp;IF('Riscos Residuais'!S25="23",'Riscos Residuais'!R25&amp;"","")&amp;IF('Riscos Residuais'!S26="23",'Riscos Residuais'!R26&amp;"","")&amp;IF('Riscos Residuais'!S27="23",'Riscos Residuais'!R27&amp;"","")&amp;IF('Riscos Residuais'!S28="23",'Riscos Residuais'!R28&amp;"","")&amp;IF('Riscos Residuais'!S29="23",'Riscos Residuais'!R29&amp;"","")&amp;IF('Riscos Residuais'!S30="23",'Riscos Residuais'!R30&amp;"","")&amp;IF('Riscos Residuais'!S31="23",'Riscos Residuais'!R31&amp;"","")&amp;IF('Riscos Residuais'!S32="23",'Riscos Residuais'!R32&amp;"","")&amp;IF('Riscos Residuais'!S33="23",'Riscos Residuais'!R33&amp;"","")&amp;IF('Riscos Residuais'!S34="23",'Riscos Residuais'!R34&amp;"","")</f>
        <v/>
      </c>
      <c r="M9" s="202" t="str">
        <f>IF('Riscos Residuais'!S5="24",'Riscos Residuais'!R5&amp;"","")&amp;IF('Riscos Residuais'!S6="24",'Riscos Residuais'!R6&amp;"","")&amp;IF('Riscos Residuais'!S7="24",'Riscos Residuais'!R7&amp;"","")&amp;IF('Riscos Residuais'!S8="24",'Riscos Residuais'!R8&amp;"","")&amp;IF('Riscos Residuais'!S9="24",'Riscos Residuais'!R9&amp;"","")&amp;IF('Riscos Residuais'!S10="24",'Riscos Residuais'!R10&amp;"","")&amp;IF('Riscos Residuais'!S11="24",'Riscos Residuais'!R11&amp;"","")&amp;IF('Riscos Residuais'!S12="24",'Riscos Residuais'!R12&amp;"","")&amp;IF('Riscos Residuais'!S13="24",'Riscos Residuais'!R13&amp;"","")&amp;IF('Riscos Residuais'!S14="24",'Riscos Residuais'!R14&amp;"","")&amp;IF('Riscos Residuais'!S15="24",'Riscos Residuais'!R15&amp;"","")&amp;IF('Riscos Residuais'!S16="24",'Riscos Residuais'!R16&amp;"","")&amp;IF('Riscos Residuais'!S17="24",'Riscos Residuais'!R17&amp;"","")&amp;IF('Riscos Residuais'!S18="24",'Riscos Residuais'!R18&amp;"","")&amp;IF('Riscos Residuais'!S19="24",'Riscos Residuais'!R19&amp;"","")&amp;IF('Riscos Residuais'!S20="24",'Riscos Residuais'!R20&amp;"","")&amp;IF('Riscos Residuais'!S21="24",'Riscos Residuais'!R21&amp;"","")&amp;IF('Riscos Residuais'!S22="24",'Riscos Residuais'!R22&amp;"","")&amp;IF('Riscos Residuais'!S23="24",'Riscos Residuais'!R23&amp;"","")&amp;IF('Riscos Residuais'!S24="24",'Riscos Residuais'!R24&amp;"","")&amp;IF('Riscos Residuais'!S25="24",'Riscos Residuais'!R25&amp;"","")&amp;IF('Riscos Residuais'!S26="24",'Riscos Residuais'!R26&amp;"","")&amp;IF('Riscos Residuais'!S27="24",'Riscos Residuais'!R27&amp;"","")&amp;IF('Riscos Residuais'!S28="24",'Riscos Residuais'!R28&amp;"","")&amp;IF('Riscos Residuais'!S29="24",'Riscos Residuais'!R29&amp;"","")&amp;IF('Riscos Residuais'!S30="24",'Riscos Residuais'!R30&amp;"","")&amp;IF('Riscos Residuais'!S31="24",'Riscos Residuais'!R31&amp;"","")&amp;IF('Riscos Residuais'!S32="24",'Riscos Residuais'!R32&amp;"","")&amp;IF('Riscos Residuais'!S33="24",'Riscos Residuais'!R33&amp;"","")&amp;IF('Riscos Residuais'!S34="24",'Riscos Residuais'!R34&amp;"","")</f>
        <v/>
      </c>
      <c r="N9" s="196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</row>
    <row r="10" ht="150.0" customHeight="1">
      <c r="A10" s="67"/>
      <c r="B10" s="197" t="s">
        <v>81</v>
      </c>
      <c r="C10" s="206" t="str">
        <f>IF('Identif. e Avaliação de Riscos'!W5="11",'Identif. e Avaliação de Riscos'!V5&amp;"","")&amp;IF('Identif. e Avaliação de Riscos'!W6="11",'Identif. e Avaliação de Riscos'!V6&amp;"","")&amp;IF('Identif. e Avaliação de Riscos'!W7="11",'Identif. e Avaliação de Riscos'!V7&amp;"","")&amp;IF('Identif. e Avaliação de Riscos'!W8="11",'Identif. e Avaliação de Riscos'!V8&amp;"","")&amp;IF('Identif. e Avaliação de Riscos'!W9="11",'Identif. e Avaliação de Riscos'!V9&amp;"","")&amp;IF('Identif. e Avaliação de Riscos'!W10="11",'Identif. e Avaliação de Riscos'!V10&amp;"","")&amp;IF('Identif. e Avaliação de Riscos'!W11="11",'Identif. e Avaliação de Riscos'!V11&amp;"","")&amp;IF('Identif. e Avaliação de Riscos'!W12="11",'Identif. e Avaliação de Riscos'!V12&amp;"","")&amp;IF('Identif. e Avaliação de Riscos'!W13="11",'Identif. e Avaliação de Riscos'!V13&amp;"","")&amp;IF('Identif. e Avaliação de Riscos'!W14="11",'Identif. e Avaliação de Riscos'!V14&amp;"","")&amp;IF('Identif. e Avaliação de Riscos'!W15="11",'Identif. e Avaliação de Riscos'!V15&amp;"","")&amp;IF('Identif. e Avaliação de Riscos'!W16="11",'Identif. e Avaliação de Riscos'!V16&amp;"","")&amp;IF('Identif. e Avaliação de Riscos'!W17="11",'Identif. e Avaliação de Riscos'!V17&amp;"","")&amp;IF('Identif. e Avaliação de Riscos'!W18="11",'Identif. e Avaliação de Riscos'!V18&amp;"","")&amp;IF('Identif. e Avaliação de Riscos'!W19="11",'Identif. e Avaliação de Riscos'!V19&amp;"","")&amp;IF('Identif. e Avaliação de Riscos'!W20="11",'Identif. e Avaliação de Riscos'!V20&amp;"","")&amp;IF('Identif. e Avaliação de Riscos'!W21="11",'Identif. e Avaliação de Riscos'!V21&amp;"","")&amp;IF('Identif. e Avaliação de Riscos'!W22="11",'Identif. e Avaliação de Riscos'!V22&amp;"","")&amp;IF('Identif. e Avaliação de Riscos'!W23="11",'Identif. e Avaliação de Riscos'!V23&amp;"","")&amp;IF('Identif. e Avaliação de Riscos'!W24="11",'Identif. e Avaliação de Riscos'!V24&amp;"","")&amp;IF('Identif. e Avaliação de Riscos'!W25="11",'Identif. e Avaliação de Riscos'!V25&amp;"","")&amp;IF('Identif. e Avaliação de Riscos'!W26="11",'Identif. e Avaliação de Riscos'!V26&amp;"","")&amp;IF('Identif. e Avaliação de Riscos'!W27="11",'Identif. e Avaliação de Riscos'!V27&amp;"","")&amp;IF('Identif. e Avaliação de Riscos'!W28="11",'Identif. e Avaliação de Riscos'!V28&amp;"","")&amp;IF('Identif. e Avaliação de Riscos'!W29="11",'Identif. e Avaliação de Riscos'!V29&amp;"","")&amp;IF('Identif. e Avaliação de Riscos'!W30="11",'Identif. e Avaliação de Riscos'!V30&amp;"","")&amp;IF('Identif. e Avaliação de Riscos'!W31="11",'Identif. e Avaliação de Riscos'!V31&amp;"","")&amp;IF('Identif. e Avaliação de Riscos'!W32="11",'Identif. e Avaliação de Riscos'!V32&amp;"","")&amp;IF('Identif. e Avaliação de Riscos'!W33="11",'Identif. e Avaliação de Riscos'!V33&amp;"","")&amp;IF('Identif. e Avaliação de Riscos'!W34="11",'Identif. e Avaliação de Riscos'!V34&amp;"","")</f>
        <v/>
      </c>
      <c r="D10" s="207" t="str">
        <f>IF('Identif. e Avaliação de Riscos'!W5="12",'Identif. e Avaliação de Riscos'!V5&amp;"","")&amp;IF('Identif. e Avaliação de Riscos'!W6="12",'Identif. e Avaliação de Riscos'!V6&amp;"","")&amp;IF('Identif. e Avaliação de Riscos'!W7="12",'Identif. e Avaliação de Riscos'!V7&amp;"","")&amp;IF('Identif. e Avaliação de Riscos'!W8="12",'Identif. e Avaliação de Riscos'!V8&amp;"","")&amp;IF('Identif. e Avaliação de Riscos'!W9="12",'Identif. e Avaliação de Riscos'!V9&amp;"","")&amp;IF('Identif. e Avaliação de Riscos'!W10="12",'Identif. e Avaliação de Riscos'!V10&amp;"","")&amp;IF('Identif. e Avaliação de Riscos'!W11="12",'Identif. e Avaliação de Riscos'!V11&amp;"","")&amp;IF('Identif. e Avaliação de Riscos'!W12="12",'Identif. e Avaliação de Riscos'!V12&amp;"","")&amp;IF('Identif. e Avaliação de Riscos'!W13="12",'Identif. e Avaliação de Riscos'!V13&amp;"","")&amp;IF('Identif. e Avaliação de Riscos'!W14="12",'Identif. e Avaliação de Riscos'!V14&amp;"","")&amp;IF('Identif. e Avaliação de Riscos'!W15="12",'Identif. e Avaliação de Riscos'!V15&amp;"","")&amp;IF('Identif. e Avaliação de Riscos'!W16="12",'Identif. e Avaliação de Riscos'!V16&amp;"","")&amp;IF('Identif. e Avaliação de Riscos'!W17="12",'Identif. e Avaliação de Riscos'!V17&amp;"","")&amp;IF('Identif. e Avaliação de Riscos'!W18="12",'Identif. e Avaliação de Riscos'!V18&amp;"","")&amp;IF('Identif. e Avaliação de Riscos'!W19="12",'Identif. e Avaliação de Riscos'!V19&amp;"","")&amp;IF('Identif. e Avaliação de Riscos'!W20="12",'Identif. e Avaliação de Riscos'!V20&amp;"","")&amp;IF('Identif. e Avaliação de Riscos'!W21="12",'Identif. e Avaliação de Riscos'!V21&amp;"","")&amp;IF('Identif. e Avaliação de Riscos'!W22="12",'Identif. e Avaliação de Riscos'!V22&amp;"","")&amp;IF('Identif. e Avaliação de Riscos'!W23="12",'Identif. e Avaliação de Riscos'!V23&amp;"","")&amp;IF('Identif. e Avaliação de Riscos'!W24="12",'Identif. e Avaliação de Riscos'!V24&amp;"","")&amp;IF('Identif. e Avaliação de Riscos'!W25="12",'Identif. e Avaliação de Riscos'!V25&amp;"","")&amp;IF('Identif. e Avaliação de Riscos'!W26="12",'Identif. e Avaliação de Riscos'!V26&amp;"","")&amp;IF('Identif. e Avaliação de Riscos'!W27="12",'Identif. e Avaliação de Riscos'!V27&amp;"","")&amp;IF('Identif. e Avaliação de Riscos'!W28="12",'Identif. e Avaliação de Riscos'!V28&amp;"","")&amp;IF('Identif. e Avaliação de Riscos'!W29="12",'Identif. e Avaliação de Riscos'!V29&amp;"","")&amp;IF('Identif. e Avaliação de Riscos'!W30="12",'Identif. e Avaliação de Riscos'!V30&amp;"","")&amp;IF('Identif. e Avaliação de Riscos'!W31="12",'Identif. e Avaliação de Riscos'!V31&amp;"","")&amp;IF('Identif. e Avaliação de Riscos'!W32="12",'Identif. e Avaliação de Riscos'!V32&amp;"","")&amp;IF('Identif. e Avaliação de Riscos'!W33="12",'Identif. e Avaliação de Riscos'!V33&amp;"","")&amp;IF('Identif. e Avaliação de Riscos'!W34="12",'Identif. e Avaliação de Riscos'!V34&amp;"","")</f>
        <v/>
      </c>
      <c r="E10" s="208" t="str">
        <f>IF('Identif. e Avaliação de Riscos'!W5="13",'Identif. e Avaliação de Riscos'!V5&amp;"","")&amp;IF('Identif. e Avaliação de Riscos'!W6="13",'Identif. e Avaliação de Riscos'!V6&amp;"","")&amp;IF('Identif. e Avaliação de Riscos'!W7="13",'Identif. e Avaliação de Riscos'!V7&amp;"","")&amp;IF('Identif. e Avaliação de Riscos'!W8="13",'Identif. e Avaliação de Riscos'!V8&amp;"","")&amp;IF('Identif. e Avaliação de Riscos'!W9="13",'Identif. e Avaliação de Riscos'!V9&amp;"","")&amp;IF('Identif. e Avaliação de Riscos'!W10="13",'Identif. e Avaliação de Riscos'!V10&amp;"","")&amp;IF('Identif. e Avaliação de Riscos'!W11="13",'Identif. e Avaliação de Riscos'!V11&amp;"","")&amp;IF('Identif. e Avaliação de Riscos'!W12="13",'Identif. e Avaliação de Riscos'!V12&amp;"","")&amp;IF('Identif. e Avaliação de Riscos'!W13="13",'Identif. e Avaliação de Riscos'!V13&amp;"","")&amp;IF('Identif. e Avaliação de Riscos'!W14="13",'Identif. e Avaliação de Riscos'!V14&amp;"","")&amp;IF('Identif. e Avaliação de Riscos'!W15="13",'Identif. e Avaliação de Riscos'!V15&amp;"","")&amp;IF('Identif. e Avaliação de Riscos'!W16="13",'Identif. e Avaliação de Riscos'!V16&amp;"","")&amp;IF('Identif. e Avaliação de Riscos'!W17="13",'Identif. e Avaliação de Riscos'!V17&amp;"","")&amp;IF('Identif. e Avaliação de Riscos'!W18="13",'Identif. e Avaliação de Riscos'!V18&amp;"","")&amp;IF('Identif. e Avaliação de Riscos'!W19="13",'Identif. e Avaliação de Riscos'!V19&amp;"","")&amp;IF('Identif. e Avaliação de Riscos'!W20="13",'Identif. e Avaliação de Riscos'!V20&amp;"","")&amp;IF('Identif. e Avaliação de Riscos'!W21="13",'Identif. e Avaliação de Riscos'!V21&amp;"","")&amp;IF('Identif. e Avaliação de Riscos'!W22="13",'Identif. e Avaliação de Riscos'!V22&amp;"","")&amp;IF('Identif. e Avaliação de Riscos'!W23="13",'Identif. e Avaliação de Riscos'!V23&amp;"","")&amp;IF('Identif. e Avaliação de Riscos'!W24="13",'Identif. e Avaliação de Riscos'!V24&amp;"","")&amp;IF('Identif. e Avaliação de Riscos'!W25="13",'Identif. e Avaliação de Riscos'!V25&amp;"","")&amp;IF('Identif. e Avaliação de Riscos'!W26="13",'Identif. e Avaliação de Riscos'!V26&amp;"","")&amp;IF('Identif. e Avaliação de Riscos'!W27="13",'Identif. e Avaliação de Riscos'!V27&amp;"","")&amp;IF('Identif. e Avaliação de Riscos'!W28="13",'Identif. e Avaliação de Riscos'!V28&amp;"","")&amp;IF('Identif. e Avaliação de Riscos'!W29="13",'Identif. e Avaliação de Riscos'!V29&amp;"","")&amp;IF('Identif. e Avaliação de Riscos'!W30="13",'Identif. e Avaliação de Riscos'!V30&amp;"","")&amp;IF('Identif. e Avaliação de Riscos'!W31="13",'Identif. e Avaliação de Riscos'!V31&amp;"","")&amp;IF('Identif. e Avaliação de Riscos'!W32="13",'Identif. e Avaliação de Riscos'!V32&amp;"","")&amp;IF('Identif. e Avaliação de Riscos'!W33="13",'Identif. e Avaliação de Riscos'!V33&amp;"","")&amp;IF('Identif. e Avaliação de Riscos'!W34="13",'Identif. e Avaliação de Riscos'!V34&amp;"","")</f>
        <v/>
      </c>
      <c r="F10" s="208" t="str">
        <f>IF('Identif. e Avaliação de Riscos'!W5="14",'Identif. e Avaliação de Riscos'!V5&amp;"","")&amp;IF('Identif. e Avaliação de Riscos'!W6="14",'Identif. e Avaliação de Riscos'!V6&amp;"","")&amp;IF('Identif. e Avaliação de Riscos'!W7="14",'Identif. e Avaliação de Riscos'!V7&amp;"","")&amp;IF('Identif. e Avaliação de Riscos'!W8="14",'Identif. e Avaliação de Riscos'!V8&amp;"","")&amp;IF('Identif. e Avaliação de Riscos'!W9="14",'Identif. e Avaliação de Riscos'!V9&amp;"","")&amp;IF('Identif. e Avaliação de Riscos'!W10="14",'Identif. e Avaliação de Riscos'!V10&amp;"","")&amp;IF('Identif. e Avaliação de Riscos'!W11="14",'Identif. e Avaliação de Riscos'!V11&amp;"","")&amp;IF('Identif. e Avaliação de Riscos'!W12="14",'Identif. e Avaliação de Riscos'!V12&amp;"","")&amp;IF('Identif. e Avaliação de Riscos'!W13="14",'Identif. e Avaliação de Riscos'!V13&amp;"","")&amp;IF('Identif. e Avaliação de Riscos'!W14="14",'Identif. e Avaliação de Riscos'!V14&amp;"","")&amp;IF('Identif. e Avaliação de Riscos'!W15="14",'Identif. e Avaliação de Riscos'!V15&amp;"","")&amp;IF('Identif. e Avaliação de Riscos'!W16="14",'Identif. e Avaliação de Riscos'!V16&amp;"","")&amp;IF('Identif. e Avaliação de Riscos'!W17="14",'Identif. e Avaliação de Riscos'!V17&amp;"","")&amp;IF('Identif. e Avaliação de Riscos'!W18="14",'Identif. e Avaliação de Riscos'!V18&amp;"","")&amp;IF('Identif. e Avaliação de Riscos'!W19="14",'Identif. e Avaliação de Riscos'!V19&amp;"","")&amp;IF('Identif. e Avaliação de Riscos'!W20="14",'Identif. e Avaliação de Riscos'!V20&amp;"","")&amp;IF('Identif. e Avaliação de Riscos'!W21="14",'Identif. e Avaliação de Riscos'!V21&amp;"","")&amp;IF('Identif. e Avaliação de Riscos'!W22="14",'Identif. e Avaliação de Riscos'!V22&amp;"","")&amp;IF('Identif. e Avaliação de Riscos'!W23="14",'Identif. e Avaliação de Riscos'!V23&amp;"","")&amp;IF('Identif. e Avaliação de Riscos'!W24="14",'Identif. e Avaliação de Riscos'!V24&amp;"","")&amp;IF('Identif. e Avaliação de Riscos'!W25="14",'Identif. e Avaliação de Riscos'!V25&amp;"","")&amp;IF('Identif. e Avaliação de Riscos'!W26="14",'Identif. e Avaliação de Riscos'!V26&amp;"","")&amp;IF('Identif. e Avaliação de Riscos'!W27="14",'Identif. e Avaliação de Riscos'!V27&amp;"","")&amp;IF('Identif. e Avaliação de Riscos'!W28="14",'Identif. e Avaliação de Riscos'!V28&amp;"","")&amp;IF('Identif. e Avaliação de Riscos'!W29="14",'Identif. e Avaliação de Riscos'!V29&amp;"","")&amp;IF('Identif. e Avaliação de Riscos'!W30="14",'Identif. e Avaliação de Riscos'!V30&amp;"","")&amp;IF('Identif. e Avaliação de Riscos'!W31="14",'Identif. e Avaliação de Riscos'!V31&amp;"","")&amp;IF('Identif. e Avaliação de Riscos'!W32="14",'Identif. e Avaliação de Riscos'!V32&amp;"","")&amp;IF('Identif. e Avaliação de Riscos'!W33="14",'Identif. e Avaliação de Riscos'!V33&amp;"","")&amp;IF('Identif. e Avaliação de Riscos'!W34="14",'Identif. e Avaliação de Riscos'!V34&amp;"","")</f>
        <v/>
      </c>
      <c r="G10" s="196"/>
      <c r="H10" s="67"/>
      <c r="I10" s="197" t="s">
        <v>82</v>
      </c>
      <c r="J10" s="209" t="str">
        <f>IF('Riscos Residuais'!S5="11",'Riscos Residuais'!R5&amp;"","")&amp;IF('Riscos Residuais'!S6="11",'Riscos Residuais'!R6&amp;"","")&amp;IF('Riscos Residuais'!S7="11",'Riscos Residuais'!R7&amp;"","")&amp;IF('Riscos Residuais'!S8="11",'Riscos Residuais'!R8&amp;"","")&amp;IF('Riscos Residuais'!S9="11",'Riscos Residuais'!R9&amp;"","")&amp;IF('Riscos Residuais'!S10="11",'Riscos Residuais'!R10&amp;"","")&amp;IF('Riscos Residuais'!S11="11",'Riscos Residuais'!R11&amp;"","")&amp;IF('Riscos Residuais'!S12="11",'Riscos Residuais'!R12&amp;"","")&amp;IF('Riscos Residuais'!S13="11",'Riscos Residuais'!R13&amp;"","")&amp;IF('Riscos Residuais'!S14="11",'Riscos Residuais'!R14&amp;"","")&amp;IF('Riscos Residuais'!S15="11",'Riscos Residuais'!R15&amp;"","")&amp;IF('Riscos Residuais'!S16="11",'Riscos Residuais'!R16&amp;"","")&amp;IF('Riscos Residuais'!S17="11",'Riscos Residuais'!R17&amp;"","")&amp;IF('Riscos Residuais'!S18="11",'Riscos Residuais'!R18&amp;"","")&amp;IF('Riscos Residuais'!S19="11",'Riscos Residuais'!R19&amp;"","")&amp;IF('Riscos Residuais'!S20="11",'Riscos Residuais'!R20&amp;"","")&amp;IF('Riscos Residuais'!S21="11",'Riscos Residuais'!R21&amp;"","")&amp;IF('Riscos Residuais'!S22="11",'Riscos Residuais'!R22&amp;"","")&amp;IF('Riscos Residuais'!S23="11",'Riscos Residuais'!R23&amp;"","")&amp;IF('Riscos Residuais'!S24="11",'Riscos Residuais'!R24&amp;"","")&amp;IF('Riscos Residuais'!S25="11",'Riscos Residuais'!R25&amp;"","")&amp;IF('Riscos Residuais'!S26="11",'Riscos Residuais'!R26&amp;"","")&amp;IF('Riscos Residuais'!S27="11",'Riscos Residuais'!R27&amp;"","")&amp;IF('Riscos Residuais'!S28="11",'Riscos Residuais'!R28&amp;"","")&amp;IF('Riscos Residuais'!S29="11",'Riscos Residuais'!R29&amp;"","")&amp;IF('Riscos Residuais'!S30="11",'Riscos Residuais'!R30&amp;"","")&amp;IF('Riscos Residuais'!S31="11",'Riscos Residuais'!R31&amp;"","")&amp;IF('Riscos Residuais'!S32="11",'Riscos Residuais'!R32&amp;"","")&amp;IF('Riscos Residuais'!S33="11",'Riscos Residuais'!R33&amp;"","")&amp;IF('Riscos Residuais'!S34="11",'Riscos Residuais'!R34&amp;"","")</f>
        <v/>
      </c>
      <c r="K10" s="210" t="str">
        <f>IF('Riscos Residuais'!S5="12",'Riscos Residuais'!R5&amp;"","")&amp;IF('Riscos Residuais'!S6="12",'Riscos Residuais'!R6&amp;"","")&amp;IF('Riscos Residuais'!S7="12",'Riscos Residuais'!R7&amp;"","")&amp;IF('Riscos Residuais'!S8="12",'Riscos Residuais'!R8&amp;"","")&amp;IF('Riscos Residuais'!S9="12",'Riscos Residuais'!R9&amp;"","")&amp;IF('Riscos Residuais'!S10="12",'Riscos Residuais'!R10&amp;"","")&amp;IF('Riscos Residuais'!S11="12",'Riscos Residuais'!R11&amp;"","")&amp;IF('Riscos Residuais'!S12="12",'Riscos Residuais'!R12&amp;"","")&amp;IF('Riscos Residuais'!S13="12",'Riscos Residuais'!R13&amp;"","")&amp;IF('Riscos Residuais'!S14="12",'Riscos Residuais'!R14&amp;"","")&amp;IF('Riscos Residuais'!S15="12",'Riscos Residuais'!R15&amp;"","")&amp;IF('Riscos Residuais'!S16="12",'Riscos Residuais'!R16&amp;"","")&amp;IF('Riscos Residuais'!S17="12",'Riscos Residuais'!R17&amp;"","")&amp;IF('Riscos Residuais'!S18="12",'Riscos Residuais'!R18&amp;"","")&amp;IF('Riscos Residuais'!S19="12",'Riscos Residuais'!R19&amp;"","")&amp;IF('Riscos Residuais'!S20="12",'Riscos Residuais'!R20&amp;"","")&amp;IF('Riscos Residuais'!S21="12",'Riscos Residuais'!R21&amp;"","")&amp;IF('Riscos Residuais'!S22="12",'Riscos Residuais'!R22&amp;"","")&amp;IF('Riscos Residuais'!S23="12",'Riscos Residuais'!R23&amp;"","")&amp;IF('Riscos Residuais'!S24="12",'Riscos Residuais'!R24&amp;"","")&amp;IF('Riscos Residuais'!S25="12",'Riscos Residuais'!R25&amp;"","")&amp;IF('Riscos Residuais'!S26="12",'Riscos Residuais'!R26&amp;"","")&amp;IF('Riscos Residuais'!S27="12",'Riscos Residuais'!R27&amp;"","")&amp;IF('Riscos Residuais'!S28="12",'Riscos Residuais'!R28&amp;"","")&amp;IF('Riscos Residuais'!S29="12",'Riscos Residuais'!R29&amp;"","")&amp;IF('Riscos Residuais'!S30="12",'Riscos Residuais'!R30&amp;"","")&amp;IF('Riscos Residuais'!S31="12",'Riscos Residuais'!R31&amp;"","")&amp;IF('Riscos Residuais'!S32="12",'Riscos Residuais'!R32&amp;"","")&amp;IF('Riscos Residuais'!S33="12",'Riscos Residuais'!R33&amp;"","")&amp;IF('Riscos Residuais'!S34="12",'Riscos Residuais'!R34&amp;"","")</f>
        <v/>
      </c>
      <c r="L10" s="211" t="str">
        <f>IF('Riscos Residuais'!S5="13",'Riscos Residuais'!R5&amp;"","")&amp;IF('Riscos Residuais'!S6="13",'Riscos Residuais'!R6&amp;"","")&amp;IF('Riscos Residuais'!S7="13",'Riscos Residuais'!R7&amp;"","")&amp;IF('Riscos Residuais'!S8="13",'Riscos Residuais'!R8&amp;"","")&amp;IF('Riscos Residuais'!S9="13",'Riscos Residuais'!R9&amp;"","")&amp;IF('Riscos Residuais'!S10="13",'Riscos Residuais'!R10&amp;"","")&amp;IF('Riscos Residuais'!S11="13",'Riscos Residuais'!R11&amp;"","")&amp;IF('Riscos Residuais'!S12="13",'Riscos Residuais'!R12&amp;"","")&amp;IF('Riscos Residuais'!S13="13",'Riscos Residuais'!R13&amp;"","")&amp;IF('Riscos Residuais'!S14="13",'Riscos Residuais'!R14&amp;"","")&amp;IF('Riscos Residuais'!S15="13",'Riscos Residuais'!R15&amp;"","")&amp;IF('Riscos Residuais'!S16="13",'Riscos Residuais'!R16&amp;"","")&amp;IF('Riscos Residuais'!S17="13",'Riscos Residuais'!R17&amp;"","")&amp;IF('Riscos Residuais'!S18="13",'Riscos Residuais'!R18&amp;"","")&amp;IF('Riscos Residuais'!S19="13",'Riscos Residuais'!R19&amp;"","")&amp;IF('Riscos Residuais'!S20="13",'Riscos Residuais'!R20&amp;"","")&amp;IF('Riscos Residuais'!S21="13",'Riscos Residuais'!R21&amp;"","")&amp;IF('Riscos Residuais'!S22="13",'Riscos Residuais'!R22&amp;"","")&amp;IF('Riscos Residuais'!S23="13",'Riscos Residuais'!R23&amp;"","")&amp;IF('Riscos Residuais'!S24="13",'Riscos Residuais'!R24&amp;"","")&amp;IF('Riscos Residuais'!S25="13",'Riscos Residuais'!R25&amp;"","")&amp;IF('Riscos Residuais'!S26="13",'Riscos Residuais'!R26&amp;"","")&amp;IF('Riscos Residuais'!S27="13",'Riscos Residuais'!R27&amp;"","")&amp;IF('Riscos Residuais'!S28="13",'Riscos Residuais'!R28&amp;"","")&amp;IF('Riscos Residuais'!S29="13",'Riscos Residuais'!R29&amp;"","")&amp;IF('Riscos Residuais'!S30="13",'Riscos Residuais'!R30&amp;"","")&amp;IF('Riscos Residuais'!S31="13",'Riscos Residuais'!R31&amp;"","")&amp;IF('Riscos Residuais'!S32="13",'Riscos Residuais'!R32&amp;"","")&amp;IF('Riscos Residuais'!S33="13",'Riscos Residuais'!R33&amp;"","")&amp;IF('Riscos Residuais'!S34="13",'Riscos Residuais'!R34&amp;"","")</f>
        <v/>
      </c>
      <c r="M10" s="211" t="str">
        <f>IF('Riscos Residuais'!S5="14",'Riscos Residuais'!R5&amp;"","")&amp;IF('Riscos Residuais'!S6="14",'Riscos Residuais'!R6&amp;"","")&amp;IF('Riscos Residuais'!S7="14",'Riscos Residuais'!R7&amp;"","")&amp;IF('Riscos Residuais'!S8="14",'Riscos Residuais'!R8&amp;"","")&amp;IF('Riscos Residuais'!S9="14",'Riscos Residuais'!R9&amp;"","")&amp;IF('Riscos Residuais'!S10="14",'Riscos Residuais'!R10&amp;"","")&amp;IF('Riscos Residuais'!S11="14",'Riscos Residuais'!R11&amp;"","")&amp;IF('Riscos Residuais'!S12="14",'Riscos Residuais'!R12&amp;"","")&amp;IF('Riscos Residuais'!S13="14",'Riscos Residuais'!R13&amp;"","")&amp;IF('Riscos Residuais'!S14="14",'Riscos Residuais'!R14&amp;"","")&amp;IF('Riscos Residuais'!S15="14",'Riscos Residuais'!R15&amp;"","")&amp;IF('Riscos Residuais'!S16="14",'Riscos Residuais'!R16&amp;"","")&amp;IF('Riscos Residuais'!S17="14",'Riscos Residuais'!R17&amp;"","")&amp;IF('Riscos Residuais'!S18="14",'Riscos Residuais'!R18&amp;"","")&amp;IF('Riscos Residuais'!S19="14",'Riscos Residuais'!R19&amp;"","")&amp;IF('Riscos Residuais'!S20="14",'Riscos Residuais'!R20&amp;"","")&amp;IF('Riscos Residuais'!S21="14",'Riscos Residuais'!R21&amp;"","")&amp;IF('Riscos Residuais'!S22="14",'Riscos Residuais'!R22&amp;"","")&amp;IF('Riscos Residuais'!S23="14",'Riscos Residuais'!R23&amp;"","")&amp;IF('Riscos Residuais'!S24="14",'Riscos Residuais'!R24&amp;"","")&amp;IF('Riscos Residuais'!S25="14",'Riscos Residuais'!R25&amp;"","")&amp;IF('Riscos Residuais'!S26="14",'Riscos Residuais'!R26&amp;"","")&amp;IF('Riscos Residuais'!S27="14",'Riscos Residuais'!R27&amp;"","")&amp;IF('Riscos Residuais'!S28="14",'Riscos Residuais'!R28&amp;"","")&amp;IF('Riscos Residuais'!S29="14",'Riscos Residuais'!R29&amp;"","")&amp;IF('Riscos Residuais'!S30="14",'Riscos Residuais'!R30&amp;"","")&amp;IF('Riscos Residuais'!S31="14",'Riscos Residuais'!R31&amp;"","")&amp;IF('Riscos Residuais'!S32="14",'Riscos Residuais'!R32&amp;"","")&amp;IF('Riscos Residuais'!S33="14",'Riscos Residuais'!R33&amp;"","")&amp;IF('Riscos Residuais'!S34="14",'Riscos Residuais'!R34&amp;"","")</f>
        <v/>
      </c>
      <c r="N10" s="196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</row>
    <row r="11">
      <c r="A11" s="67"/>
      <c r="B11" s="212"/>
      <c r="C11" s="193" t="s">
        <v>83</v>
      </c>
      <c r="D11" s="193" t="s">
        <v>84</v>
      </c>
      <c r="E11" s="193" t="s">
        <v>85</v>
      </c>
      <c r="F11" s="193" t="s">
        <v>86</v>
      </c>
      <c r="G11" s="213" t="s">
        <v>47</v>
      </c>
      <c r="H11" s="67"/>
      <c r="I11" s="214"/>
      <c r="J11" s="215" t="s">
        <v>87</v>
      </c>
      <c r="K11" s="215" t="s">
        <v>88</v>
      </c>
      <c r="L11" s="215" t="s">
        <v>89</v>
      </c>
      <c r="M11" s="215" t="s">
        <v>90</v>
      </c>
      <c r="N11" s="216" t="s">
        <v>47</v>
      </c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</row>
    <row r="12" ht="15.0" customHeight="1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</row>
    <row r="13" hidden="1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</row>
    <row r="14" hidden="1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</row>
    <row r="15" hidden="1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</row>
    <row r="16" hidden="1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</row>
    <row r="17" hidden="1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</row>
    <row r="18" hidden="1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</row>
    <row r="19" hidden="1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</row>
    <row r="20" hidden="1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</row>
    <row r="21" ht="15.75" hidden="1" customHeight="1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</row>
    <row r="22" ht="15.75" hidden="1" customHeight="1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</row>
    <row r="23" ht="15.75" hidden="1" customHeight="1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</row>
    <row r="24" ht="15.75" hidden="1" customHeight="1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</row>
    <row r="25" ht="15.75" hidden="1" customHeight="1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</row>
    <row r="26" ht="15.75" hidden="1" customHeight="1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</row>
    <row r="27" ht="15.75" hidden="1" customHeight="1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</row>
    <row r="28" ht="15.75" hidden="1" customHeight="1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</row>
    <row r="29" ht="15.75" hidden="1" customHeight="1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</row>
    <row r="30" ht="15.75" hidden="1" customHeight="1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</row>
    <row r="31" ht="15.75" hidden="1" customHeight="1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</row>
    <row r="32" ht="15.75" hidden="1" customHeight="1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</row>
    <row r="33" ht="15.75" hidden="1" customHeight="1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</row>
    <row r="34" ht="15.75" hidden="1" customHeight="1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</row>
    <row r="35" ht="15.75" hidden="1" customHeight="1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</row>
    <row r="36" ht="15.75" hidden="1" customHeight="1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</row>
    <row r="37" ht="15.75" hidden="1" customHeight="1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</row>
    <row r="38" ht="15.75" hidden="1" customHeight="1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</row>
    <row r="39" ht="15.75" hidden="1" customHeight="1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</row>
    <row r="40" ht="15.75" hidden="1" customHeight="1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</row>
    <row r="41" ht="15.75" hidden="1" customHeight="1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</row>
    <row r="42" ht="15.75" hidden="1" customHeight="1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</row>
    <row r="43" ht="15.75" hidden="1" customHeight="1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</row>
    <row r="44" ht="15.75" hidden="1" customHeight="1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</row>
    <row r="45" ht="15.75" hidden="1" customHeight="1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</row>
    <row r="46" ht="15.75" hidden="1" customHeight="1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</row>
    <row r="47" ht="15.75" hidden="1" customHeight="1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</row>
    <row r="48" ht="15.75" hidden="1" customHeight="1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</row>
    <row r="49" ht="15.75" hidden="1" customHeight="1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</row>
    <row r="50" ht="15.75" hidden="1" customHeight="1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</row>
    <row r="51" ht="15.75" hidden="1" customHeight="1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</row>
    <row r="52" ht="15.75" hidden="1" customHeight="1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</row>
    <row r="53" ht="15.75" hidden="1" customHeight="1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ht="15.75" hidden="1" customHeight="1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</row>
    <row r="55" ht="15.75" hidden="1" customHeight="1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</row>
    <row r="56" ht="15.75" hidden="1" customHeight="1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</row>
    <row r="57" ht="15.75" hidden="1" customHeight="1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 ht="15.75" hidden="1" customHeight="1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</row>
    <row r="59" ht="15.75" hidden="1" customHeight="1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</row>
    <row r="60" ht="15.75" hidden="1" customHeight="1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</row>
    <row r="61" ht="15.75" hidden="1" customHeight="1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</row>
    <row r="62" ht="15.75" hidden="1" customHeight="1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</row>
    <row r="63" ht="15.75" hidden="1" customHeight="1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</row>
    <row r="64" ht="15.75" hidden="1" customHeight="1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</row>
    <row r="65" ht="15.75" hidden="1" customHeight="1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</row>
    <row r="66" ht="15.75" hidden="1" customHeight="1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</row>
    <row r="67" ht="15.75" hidden="1" customHeight="1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</row>
    <row r="68" ht="15.75" hidden="1" customHeight="1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</row>
    <row r="69" ht="15.75" hidden="1" customHeight="1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</row>
    <row r="70" ht="15.75" hidden="1" customHeight="1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</row>
    <row r="71" ht="15.75" hidden="1" customHeight="1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</row>
    <row r="72" ht="15.75" hidden="1" customHeight="1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</row>
    <row r="73" ht="15.75" hidden="1" customHeight="1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</row>
    <row r="74" ht="15.75" hidden="1" customHeight="1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</row>
    <row r="75" ht="15.75" hidden="1" customHeight="1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</row>
    <row r="76" ht="15.75" hidden="1" customHeight="1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</row>
    <row r="77" ht="15.75" hidden="1" customHeight="1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</row>
    <row r="78" ht="15.75" hidden="1" customHeight="1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</row>
    <row r="79" ht="15.75" hidden="1" customHeight="1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</row>
    <row r="80" ht="15.75" hidden="1" customHeight="1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</row>
    <row r="81" ht="15.75" hidden="1" customHeight="1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</row>
    <row r="82" ht="15.75" hidden="1" customHeight="1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</row>
    <row r="83" ht="15.75" hidden="1" customHeight="1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</row>
    <row r="84" ht="15.75" hidden="1" customHeight="1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</row>
    <row r="85" ht="15.75" hidden="1" customHeight="1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</row>
    <row r="86" ht="15.75" hidden="1" customHeight="1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</row>
    <row r="87" ht="15.75" hidden="1" customHeight="1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</row>
    <row r="88" ht="15.75" hidden="1" customHeight="1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</row>
    <row r="89" ht="15.75" hidden="1" customHeight="1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</row>
    <row r="90" ht="15.75" hidden="1" customHeight="1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</row>
    <row r="91" ht="15.75" hidden="1" customHeight="1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</row>
    <row r="92" ht="15.75" hidden="1" customHeight="1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</row>
    <row r="93" ht="15.75" hidden="1" customHeight="1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</row>
    <row r="94" ht="15.75" hidden="1" customHeight="1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</row>
    <row r="95" ht="15.75" hidden="1" customHeight="1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</row>
    <row r="96" ht="15.75" hidden="1" customHeight="1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</row>
    <row r="97" ht="15.75" hidden="1" customHeight="1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</row>
    <row r="98" ht="15.75" hidden="1" customHeight="1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</row>
    <row r="99" ht="15.75" hidden="1" customHeight="1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</row>
    <row r="100" ht="15.75" hidden="1" customHeight="1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</row>
    <row r="101" ht="15.75" hidden="1" customHeight="1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</row>
    <row r="102" ht="15.75" hidden="1" customHeight="1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</row>
    <row r="103" ht="15.75" hidden="1" customHeight="1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</row>
    <row r="104" ht="15.75" hidden="1" customHeight="1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</row>
    <row r="105" ht="15.75" hidden="1" customHeight="1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</row>
    <row r="106" ht="15.75" hidden="1" customHeight="1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</row>
    <row r="107" ht="15.75" hidden="1" customHeight="1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</row>
    <row r="108" ht="15.75" hidden="1" customHeight="1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</row>
    <row r="109" ht="15.75" hidden="1" customHeight="1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</row>
    <row r="110" ht="15.75" hidden="1" customHeight="1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</row>
    <row r="111" ht="15.75" hidden="1" customHeight="1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</row>
    <row r="112" ht="15.75" hidden="1" customHeight="1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</row>
    <row r="113" ht="15.75" hidden="1" customHeight="1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</row>
    <row r="114" ht="15.75" hidden="1" customHeight="1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</row>
    <row r="115" ht="15.75" hidden="1" customHeight="1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</row>
    <row r="116" ht="15.75" hidden="1" customHeight="1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</row>
    <row r="117" ht="15.75" hidden="1" customHeight="1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</row>
    <row r="118" ht="15.75" hidden="1" customHeight="1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</row>
    <row r="119" ht="15.75" hidden="1" customHeight="1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</row>
    <row r="120" ht="15.75" hidden="1" customHeight="1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</row>
    <row r="121" ht="15.75" hidden="1" customHeight="1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</row>
    <row r="122" ht="15.75" hidden="1" customHeight="1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</row>
    <row r="123" ht="15.75" hidden="1" customHeight="1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</row>
    <row r="124" ht="15.75" hidden="1" customHeight="1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</row>
    <row r="125" ht="15.75" hidden="1" customHeight="1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</row>
    <row r="126" ht="15.75" hidden="1" customHeight="1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</row>
    <row r="127" ht="15.75" hidden="1" customHeight="1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</row>
    <row r="128" ht="15.75" hidden="1" customHeight="1">
      <c r="A128" s="67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</row>
    <row r="129" ht="15.75" hidden="1" customHeight="1">
      <c r="A129" s="67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</row>
    <row r="130" ht="15.75" hidden="1" customHeight="1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</row>
    <row r="131" ht="15.75" hidden="1" customHeight="1">
      <c r="A131" s="67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</row>
    <row r="132" ht="15.75" hidden="1" customHeight="1">
      <c r="A132" s="67"/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</row>
    <row r="133" ht="15.75" hidden="1" customHeight="1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</row>
    <row r="134" ht="15.75" hidden="1" customHeight="1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</row>
    <row r="135" ht="15.75" hidden="1" customHeight="1">
      <c r="A135" s="67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</row>
    <row r="136" ht="15.75" hidden="1" customHeight="1">
      <c r="A136" s="67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</row>
    <row r="137" ht="15.75" hidden="1" customHeight="1">
      <c r="A137" s="67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7"/>
    </row>
    <row r="138" ht="15.75" hidden="1" customHeight="1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7"/>
    </row>
    <row r="139" ht="15.75" hidden="1" customHeight="1">
      <c r="A139" s="67"/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  <c r="Z139" s="67"/>
    </row>
    <row r="140" ht="15.75" hidden="1" customHeight="1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</row>
    <row r="141" ht="15.75" hidden="1" customHeight="1">
      <c r="A141" s="67"/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</row>
    <row r="142" ht="15.75" hidden="1" customHeight="1">
      <c r="A142" s="67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</row>
    <row r="143" ht="15.75" hidden="1" customHeight="1">
      <c r="A143" s="67"/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</row>
    <row r="144" ht="15.75" hidden="1" customHeight="1">
      <c r="A144" s="67"/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</row>
    <row r="145" ht="15.75" hidden="1" customHeight="1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</row>
    <row r="146" ht="15.75" hidden="1" customHeight="1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</row>
    <row r="147" ht="15.75" hidden="1" customHeight="1">
      <c r="A147" s="67"/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</row>
    <row r="148" ht="15.75" hidden="1" customHeight="1">
      <c r="A148" s="67"/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</row>
    <row r="149" ht="15.75" hidden="1" customHeight="1">
      <c r="A149" s="67"/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67"/>
    </row>
    <row r="150" ht="15.75" hidden="1" customHeight="1">
      <c r="A150" s="67"/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</row>
    <row r="151" ht="15.75" hidden="1" customHeight="1">
      <c r="A151" s="67"/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</row>
    <row r="152" ht="15.75" hidden="1" customHeight="1">
      <c r="A152" s="67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</row>
    <row r="153" ht="15.75" hidden="1" customHeight="1">
      <c r="A153" s="67"/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</row>
    <row r="154" ht="15.75" hidden="1" customHeight="1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</row>
    <row r="155" ht="15.75" hidden="1" customHeight="1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</row>
    <row r="156" ht="15.75" hidden="1" customHeight="1">
      <c r="A156" s="67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  <c r="Z156" s="67"/>
    </row>
    <row r="157" ht="15.75" hidden="1" customHeight="1">
      <c r="A157" s="67"/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67"/>
      <c r="Z157" s="67"/>
    </row>
    <row r="158" ht="15.75" hidden="1" customHeight="1">
      <c r="A158" s="67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</row>
    <row r="159" ht="15.75" hidden="1" customHeight="1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</row>
    <row r="160" ht="15.75" hidden="1" customHeight="1">
      <c r="A160" s="67"/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  <c r="Z160" s="67"/>
    </row>
    <row r="161" ht="15.75" hidden="1" customHeight="1">
      <c r="A161" s="67"/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</row>
    <row r="162" ht="15.75" hidden="1" customHeight="1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7"/>
      <c r="Y162" s="67"/>
      <c r="Z162" s="67"/>
    </row>
    <row r="163" ht="15.75" hidden="1" customHeight="1">
      <c r="A163" s="67"/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67"/>
    </row>
    <row r="164" ht="15.75" hidden="1" customHeight="1">
      <c r="A164" s="67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  <c r="Z164" s="67"/>
    </row>
    <row r="165" ht="15.75" hidden="1" customHeight="1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</row>
    <row r="166" ht="15.75" hidden="1" customHeight="1">
      <c r="A166" s="67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</row>
    <row r="167" ht="15.75" hidden="1" customHeight="1">
      <c r="A167" s="67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</row>
    <row r="168" ht="15.75" hidden="1" customHeight="1">
      <c r="A168" s="67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</row>
    <row r="169" ht="15.75" hidden="1" customHeight="1">
      <c r="A169" s="67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67"/>
    </row>
    <row r="170" ht="15.75" hidden="1" customHeight="1">
      <c r="A170" s="67"/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  <c r="Z170" s="67"/>
    </row>
    <row r="171" ht="15.75" hidden="1" customHeight="1">
      <c r="A171" s="67"/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7"/>
      <c r="Z171" s="67"/>
    </row>
    <row r="172" ht="15.75" hidden="1" customHeight="1">
      <c r="A172" s="67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</row>
    <row r="173" ht="15.75" hidden="1" customHeight="1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</row>
    <row r="174" ht="15.75" hidden="1" customHeight="1">
      <c r="A174" s="67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  <c r="Z174" s="67"/>
    </row>
    <row r="175" ht="15.75" hidden="1" customHeight="1">
      <c r="A175" s="67"/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</row>
    <row r="176" ht="15.75" hidden="1" customHeight="1">
      <c r="A176" s="67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</row>
    <row r="177" ht="15.75" hidden="1" customHeight="1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  <c r="Z177" s="67"/>
    </row>
    <row r="178" ht="15.75" hidden="1" customHeight="1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</row>
    <row r="179" ht="15.75" hidden="1" customHeight="1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</row>
    <row r="180" ht="15.75" hidden="1" customHeight="1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  <c r="Z180" s="67"/>
    </row>
    <row r="181" ht="15.75" hidden="1" customHeight="1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  <c r="Z181" s="67"/>
    </row>
    <row r="182" ht="15.75" hidden="1" customHeight="1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</row>
    <row r="183" ht="15.75" hidden="1" customHeight="1">
      <c r="A183" s="67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7"/>
      <c r="Z183" s="67"/>
    </row>
    <row r="184" ht="15.75" hidden="1" customHeight="1">
      <c r="A184" s="67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</row>
    <row r="185" ht="15.75" hidden="1" customHeight="1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</row>
    <row r="186" ht="15.75" hidden="1" customHeight="1">
      <c r="A186" s="67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67"/>
    </row>
    <row r="187" ht="15.75" hidden="1" customHeight="1">
      <c r="A187" s="67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  <c r="Z187" s="67"/>
    </row>
    <row r="188" ht="15.75" hidden="1" customHeight="1">
      <c r="A188" s="67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  <c r="Z188" s="67"/>
    </row>
    <row r="189" ht="15.75" hidden="1" customHeight="1">
      <c r="A189" s="67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7"/>
      <c r="Z189" s="67"/>
    </row>
    <row r="190" ht="15.75" hidden="1" customHeight="1">
      <c r="A190" s="67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  <c r="Z190" s="67"/>
    </row>
    <row r="191" ht="15.75" hidden="1" customHeight="1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</row>
    <row r="192" ht="15.75" hidden="1" customHeight="1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</row>
    <row r="193" ht="15.75" hidden="1" customHeight="1">
      <c r="A193" s="67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</row>
    <row r="194" ht="15.75" hidden="1" customHeight="1">
      <c r="A194" s="67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</row>
    <row r="195" ht="15.75" hidden="1" customHeight="1">
      <c r="A195" s="67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</row>
    <row r="196" ht="15.75" hidden="1" customHeight="1">
      <c r="A196" s="67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</row>
    <row r="197" ht="15.75" hidden="1" customHeight="1">
      <c r="A197" s="67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</row>
    <row r="198" ht="15.75" hidden="1" customHeight="1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</row>
    <row r="199" ht="15.75" hidden="1" customHeight="1">
      <c r="A199" s="67"/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</row>
    <row r="200" ht="15.75" hidden="1" customHeight="1">
      <c r="A200" s="67"/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</row>
    <row r="201" ht="15.75" hidden="1" customHeight="1">
      <c r="A201" s="67"/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</row>
    <row r="202" ht="15.75" hidden="1" customHeight="1">
      <c r="A202" s="67"/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</row>
    <row r="203" ht="15.75" hidden="1" customHeight="1">
      <c r="A203" s="67"/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</row>
    <row r="204" ht="15.75" hidden="1" customHeight="1">
      <c r="A204" s="67"/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</row>
    <row r="205" ht="15.75" hidden="1" customHeight="1">
      <c r="A205" s="67"/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</row>
    <row r="206" ht="15.75" hidden="1" customHeight="1">
      <c r="A206" s="67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</row>
    <row r="207" ht="15.75" hidden="1" customHeight="1">
      <c r="A207" s="67"/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</row>
    <row r="208" ht="15.75" hidden="1" customHeight="1">
      <c r="A208" s="67"/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</row>
    <row r="209" ht="15.75" hidden="1" customHeight="1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  <c r="Z209" s="67"/>
    </row>
    <row r="210" ht="15.75" hidden="1" customHeight="1">
      <c r="A210" s="67"/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</row>
    <row r="211" ht="15.75" hidden="1" customHeight="1">
      <c r="A211" s="67"/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  <c r="Z211" s="67"/>
    </row>
    <row r="212" ht="15.75" hidden="1" customHeight="1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</row>
    <row r="213" ht="15.75" hidden="1" customHeight="1">
      <c r="A213" s="67"/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  <c r="Z213" s="67"/>
    </row>
    <row r="214" ht="15.75" hidden="1" customHeight="1">
      <c r="A214" s="67"/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</row>
    <row r="215" ht="15.75" hidden="1" customHeight="1">
      <c r="A215" s="67"/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  <c r="Z215" s="67"/>
    </row>
    <row r="216" ht="15.75" hidden="1" customHeight="1">
      <c r="A216" s="67"/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7"/>
      <c r="Z216" s="67"/>
    </row>
    <row r="217" ht="15.75" hidden="1" customHeight="1">
      <c r="A217" s="67"/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  <c r="Z217" s="67"/>
    </row>
    <row r="218" ht="15.75" hidden="1" customHeight="1">
      <c r="A218" s="67"/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7"/>
      <c r="Z218" s="67"/>
    </row>
    <row r="219" ht="15.75" hidden="1" customHeight="1">
      <c r="A219" s="67"/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7"/>
      <c r="Z219" s="67"/>
    </row>
    <row r="220" ht="15.75" hidden="1" customHeight="1">
      <c r="A220" s="67"/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7"/>
      <c r="Z220" s="67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2:G3"/>
    <mergeCell ref="B5:G5"/>
    <mergeCell ref="I5:N5"/>
  </mergeCells>
  <printOptions/>
  <pageMargins bottom="0.787401575" footer="0.0" header="0.0" left="0.511811024" right="0.511811024" top="0.78740157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>
      <pane ySplit="14.0" topLeftCell="A15" activePane="bottomLeft" state="frozen"/>
      <selection activeCell="B16" sqref="B16" pane="bottomLeft"/>
    </sheetView>
  </sheetViews>
  <sheetFormatPr customHeight="1" defaultColWidth="14.43" defaultRowHeight="15.0"/>
  <cols>
    <col customWidth="1" min="1" max="1" width="5.71"/>
    <col customWidth="1" min="2" max="2" width="51.29"/>
    <col customWidth="1" min="3" max="3" width="44.29"/>
    <col customWidth="1" min="4" max="4" width="49.86"/>
    <col customWidth="1" min="5" max="5" width="36.14"/>
    <col customWidth="1" min="6" max="6" width="4.14"/>
    <col customWidth="1" min="7" max="7" width="5.71"/>
    <col customWidth="1" hidden="1" min="8" max="25" width="8.71"/>
    <col customWidth="1" min="26" max="26" width="8.71"/>
  </cols>
  <sheetData>
    <row r="1" ht="15.0" customHeight="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</row>
    <row r="2" ht="29.25" customHeight="1">
      <c r="A2" s="25"/>
      <c r="B2" s="27" t="s">
        <v>9</v>
      </c>
      <c r="C2" s="28"/>
      <c r="D2" s="28"/>
      <c r="E2" s="28"/>
      <c r="F2" s="29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ht="27.75" customHeight="1">
      <c r="A3" s="25"/>
      <c r="B3" s="217" t="s">
        <v>91</v>
      </c>
      <c r="C3" s="218" t="s">
        <v>16</v>
      </c>
      <c r="D3" s="219"/>
      <c r="E3" s="219"/>
      <c r="F3" s="220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</row>
    <row r="4" ht="27.75" customHeight="1">
      <c r="A4" s="25"/>
      <c r="B4" s="221" t="s">
        <v>92</v>
      </c>
      <c r="C4" s="222" t="s">
        <v>16</v>
      </c>
      <c r="D4" s="223" t="s">
        <v>93</v>
      </c>
      <c r="E4" s="224" t="s">
        <v>16</v>
      </c>
      <c r="F4" s="38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</row>
    <row r="5" ht="27.75" customHeight="1">
      <c r="A5" s="25"/>
      <c r="B5" s="225" t="s">
        <v>94</v>
      </c>
      <c r="C5" s="226" t="s">
        <v>95</v>
      </c>
      <c r="D5" s="41"/>
      <c r="E5" s="41"/>
      <c r="F5" s="42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</row>
    <row r="6" ht="27.75" customHeight="1">
      <c r="A6" s="25"/>
      <c r="B6" s="227" t="s">
        <v>96</v>
      </c>
      <c r="C6" s="218" t="s">
        <v>16</v>
      </c>
      <c r="D6" s="219"/>
      <c r="E6" s="219"/>
      <c r="F6" s="220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</row>
    <row r="7" ht="21.75" customHeight="1">
      <c r="A7" s="25"/>
      <c r="B7" s="228" t="s">
        <v>97</v>
      </c>
      <c r="C7" s="229" t="s">
        <v>16</v>
      </c>
      <c r="D7" s="230"/>
      <c r="E7" s="230"/>
      <c r="F7" s="231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</row>
    <row r="8" ht="36.75" customHeight="1">
      <c r="A8" s="25"/>
      <c r="B8" s="232"/>
      <c r="C8" s="233"/>
      <c r="D8" s="233"/>
      <c r="E8" s="233"/>
      <c r="F8" s="234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ht="28.5" customHeight="1">
      <c r="A9" s="25"/>
      <c r="B9" s="51" t="s">
        <v>98</v>
      </c>
      <c r="C9" s="235" t="s">
        <v>16</v>
      </c>
      <c r="D9" s="236" t="s">
        <v>99</v>
      </c>
      <c r="E9" s="237" t="s">
        <v>16</v>
      </c>
      <c r="F9" s="42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ht="25.5" customHeight="1">
      <c r="A10" s="25"/>
      <c r="B10" s="227" t="s">
        <v>100</v>
      </c>
      <c r="C10" s="238" t="s">
        <v>16</v>
      </c>
      <c r="D10" s="219"/>
      <c r="E10" s="219"/>
      <c r="F10" s="220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</row>
    <row r="11" ht="27.75" customHeight="1">
      <c r="A11" s="25"/>
      <c r="B11" s="51" t="s">
        <v>101</v>
      </c>
      <c r="C11" s="235" t="s">
        <v>16</v>
      </c>
      <c r="D11" s="236" t="s">
        <v>102</v>
      </c>
      <c r="E11" s="237" t="s">
        <v>16</v>
      </c>
      <c r="F11" s="42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</row>
    <row r="12" ht="25.5" customHeight="1">
      <c r="A12" s="25"/>
      <c r="B12" s="217" t="s">
        <v>103</v>
      </c>
      <c r="C12" s="218"/>
      <c r="D12" s="219"/>
      <c r="E12" s="219"/>
      <c r="F12" s="220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</row>
    <row r="13" ht="25.5" customHeight="1">
      <c r="A13" s="25"/>
      <c r="B13" s="239" t="s">
        <v>104</v>
      </c>
      <c r="C13" s="240" t="s">
        <v>95</v>
      </c>
      <c r="D13" s="37"/>
      <c r="E13" s="37"/>
      <c r="F13" s="38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</row>
    <row r="14" ht="39.75" customHeight="1">
      <c r="A14" s="25"/>
      <c r="B14" s="51" t="s">
        <v>105</v>
      </c>
      <c r="C14" s="235" t="s">
        <v>16</v>
      </c>
      <c r="D14" s="53" t="s">
        <v>106</v>
      </c>
      <c r="E14" s="237" t="s">
        <v>16</v>
      </c>
      <c r="F14" s="42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</row>
    <row r="15" ht="15.0" customHeight="1">
      <c r="A15" s="25"/>
      <c r="B15" s="241"/>
      <c r="C15" s="241"/>
      <c r="D15" s="242"/>
      <c r="E15" s="242"/>
      <c r="F15" s="242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</row>
    <row r="16" hidden="1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</row>
    <row r="17" hidden="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</row>
    <row r="18" hidden="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</row>
    <row r="19" hidden="1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</row>
    <row r="20" hidden="1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</row>
    <row r="21" ht="15.75" hidden="1" customHeight="1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</row>
    <row r="22" ht="15.75" hidden="1" customHeight="1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</row>
    <row r="23" ht="15.75" hidden="1" customHeight="1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</row>
    <row r="24" ht="15.75" hidden="1" customHeight="1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</row>
    <row r="25" ht="15.75" hidden="1" customHeight="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</row>
    <row r="26" ht="15.75" hidden="1" customHeight="1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</row>
    <row r="27" ht="15.75" hidden="1" customHeight="1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</row>
    <row r="28" ht="15.75" hidden="1" customHeight="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</row>
    <row r="29" ht="15.75" hidden="1" customHeight="1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</row>
    <row r="30" ht="15.75" hidden="1" customHeight="1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</row>
    <row r="31" ht="15.75" hidden="1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</row>
    <row r="32" ht="15.75" hidden="1" customHeight="1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</row>
    <row r="33" ht="15.75" hidden="1" customHeight="1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</row>
    <row r="34" ht="15.75" hidden="1" customHeight="1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</row>
    <row r="35" ht="15.75" hidden="1" customHeight="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</row>
    <row r="36" ht="15.75" hidden="1" customHeight="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</row>
    <row r="37" ht="15.75" hidden="1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</row>
    <row r="38" ht="15.75" hidden="1" customHeight="1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</row>
    <row r="39" ht="15.75" hidden="1" customHeight="1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</row>
    <row r="40" ht="15.75" hidden="1" customHeight="1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</row>
    <row r="41" ht="15.75" hidden="1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</row>
    <row r="42" ht="15.75" hidden="1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</row>
    <row r="43" ht="15.75" hidden="1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</row>
    <row r="44" ht="15.75" hidden="1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</row>
    <row r="45" ht="15.75" hidden="1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</row>
    <row r="46" ht="15.75" hidden="1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</row>
    <row r="47" ht="15.75" hidden="1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</row>
    <row r="48" ht="15.75" hidden="1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</row>
    <row r="49" ht="15.75" hidden="1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</row>
    <row r="50" ht="15.75" hidden="1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</row>
    <row r="51" ht="15.75" hidden="1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</row>
    <row r="52" ht="15.75" hidden="1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</row>
    <row r="53" ht="15.75" hidden="1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</row>
    <row r="54" ht="15.75" hidden="1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</row>
    <row r="55" ht="15.75" hidden="1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</row>
    <row r="56" ht="15.75" hidden="1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</row>
    <row r="57" ht="15.75" hidden="1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</row>
    <row r="58" ht="15.75" hidden="1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</row>
    <row r="59" ht="15.75" hidden="1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</row>
    <row r="60" ht="15.75" hidden="1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</row>
    <row r="61" ht="15.75" hidden="1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</row>
    <row r="62" ht="15.75" hidden="1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</row>
    <row r="63" ht="15.75" hidden="1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</row>
    <row r="64" ht="15.75" hidden="1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</row>
    <row r="65" ht="15.75" hidden="1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</row>
    <row r="66" ht="15.75" hidden="1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</row>
    <row r="67" ht="15.75" hidden="1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</row>
    <row r="68" ht="15.75" hidden="1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</row>
    <row r="69" ht="15.75" hidden="1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</row>
    <row r="70" ht="15.75" hidden="1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</row>
    <row r="71" ht="15.75" hidden="1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</row>
    <row r="72" ht="15.75" hidden="1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</row>
    <row r="73" ht="15.75" hidden="1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</row>
    <row r="74" ht="15.75" hidden="1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</row>
    <row r="75" ht="15.75" hidden="1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</row>
    <row r="76" ht="15.75" hidden="1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</row>
    <row r="77" ht="15.75" hidden="1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</row>
    <row r="78" ht="15.75" hidden="1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</row>
    <row r="79" ht="15.75" hidden="1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</row>
    <row r="80" ht="15.75" hidden="1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</row>
    <row r="81" ht="15.75" hidden="1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</row>
    <row r="82" ht="15.75" hidden="1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</row>
    <row r="83" ht="15.75" hidden="1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</row>
    <row r="84" ht="15.75" hidden="1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</row>
    <row r="85" ht="15.75" hidden="1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</row>
    <row r="86" ht="15.75" hidden="1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</row>
    <row r="87" ht="15.75" hidden="1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</row>
    <row r="88" ht="15.75" hidden="1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</row>
    <row r="89" ht="15.75" hidden="1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</row>
    <row r="90" ht="15.75" hidden="1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</row>
    <row r="91" ht="15.75" hidden="1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</row>
    <row r="92" ht="15.75" hidden="1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</row>
    <row r="93" ht="15.75" hidden="1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</row>
    <row r="94" ht="15.75" hidden="1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</row>
    <row r="95" ht="15.75" hidden="1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</row>
    <row r="96" ht="15.75" hidden="1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</row>
    <row r="97" ht="15.75" hidden="1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</row>
    <row r="98" ht="15.75" hidden="1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</row>
    <row r="99" ht="15.75" hidden="1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</row>
    <row r="100" ht="15.75" hidden="1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</row>
    <row r="101" ht="15.75" hidden="1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</row>
    <row r="102" ht="15.75" hidden="1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</row>
    <row r="103" ht="15.75" hidden="1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</row>
    <row r="104" ht="15.75" hidden="1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</row>
    <row r="105" ht="15.75" hidden="1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</row>
    <row r="106" ht="15.75" hidden="1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</row>
    <row r="107" ht="15.75" hidden="1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</row>
    <row r="108" ht="15.75" hidden="1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</row>
    <row r="109" ht="15.75" hidden="1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</row>
    <row r="110" ht="15.75" hidden="1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</row>
    <row r="111" ht="15.75" hidden="1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</row>
    <row r="112" ht="15.75" hidden="1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</row>
    <row r="113" ht="15.75" hidden="1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</row>
    <row r="114" ht="15.75" hidden="1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</row>
    <row r="115" ht="15.75" hidden="1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</row>
    <row r="116" ht="15.75" hidden="1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</row>
    <row r="117" ht="15.75" hidden="1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</row>
    <row r="118" ht="15.75" hidden="1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</row>
    <row r="119" ht="15.75" hidden="1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</row>
    <row r="120" ht="15.75" hidden="1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</row>
    <row r="121" ht="15.75" hidden="1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</row>
    <row r="122" ht="15.75" hidden="1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</row>
    <row r="123" ht="15.75" hidden="1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</row>
    <row r="124" ht="15.75" hidden="1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</row>
    <row r="125" ht="15.75" hidden="1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</row>
    <row r="126" ht="15.75" hidden="1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</row>
    <row r="127" ht="15.75" hidden="1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</row>
    <row r="128" ht="15.75" hidden="1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</row>
    <row r="129" ht="15.75" hidden="1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</row>
    <row r="130" ht="15.75" hidden="1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</row>
    <row r="131" ht="15.75" hidden="1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</row>
    <row r="132" ht="15.75" hidden="1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</row>
    <row r="133" ht="15.75" hidden="1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</row>
    <row r="134" ht="15.75" hidden="1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</row>
    <row r="135" ht="15.75" hidden="1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</row>
    <row r="136" ht="15.75" hidden="1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</row>
    <row r="137" ht="15.75" hidden="1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</row>
    <row r="138" ht="15.75" hidden="1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</row>
    <row r="139" ht="15.75" hidden="1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</row>
    <row r="140" ht="15.75" hidden="1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</row>
    <row r="141" ht="15.75" hidden="1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</row>
    <row r="142" ht="15.75" hidden="1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</row>
    <row r="143" ht="15.75" hidden="1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</row>
    <row r="144" ht="15.75" hidden="1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</row>
    <row r="145" ht="15.75" hidden="1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</row>
    <row r="146" ht="15.75" hidden="1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</row>
    <row r="147" ht="15.75" hidden="1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</row>
    <row r="148" ht="15.75" hidden="1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</row>
    <row r="149" ht="15.75" hidden="1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</row>
    <row r="150" ht="15.75" hidden="1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</row>
    <row r="151" ht="15.75" hidden="1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</row>
    <row r="152" ht="15.75" hidden="1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</row>
    <row r="153" ht="15.75" hidden="1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</row>
    <row r="154" ht="15.75" hidden="1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</row>
    <row r="155" ht="15.75" hidden="1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</row>
    <row r="156" ht="15.75" hidden="1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</row>
    <row r="157" ht="15.75" hidden="1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</row>
    <row r="158" ht="15.75" hidden="1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</row>
    <row r="159" ht="15.75" hidden="1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</row>
    <row r="160" ht="15.75" hidden="1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</row>
    <row r="161" ht="15.75" hidden="1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</row>
    <row r="162" ht="15.75" hidden="1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</row>
    <row r="163" ht="15.75" hidden="1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</row>
    <row r="164" ht="15.75" hidden="1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</row>
    <row r="165" ht="15.75" hidden="1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</row>
    <row r="166" ht="15.75" hidden="1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</row>
    <row r="167" ht="15.75" hidden="1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</row>
    <row r="168" ht="15.75" hidden="1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</row>
    <row r="169" ht="15.75" hidden="1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</row>
    <row r="170" ht="15.75" hidden="1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</row>
    <row r="171" ht="15.75" hidden="1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</row>
    <row r="172" ht="15.75" hidden="1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</row>
    <row r="173" ht="15.75" hidden="1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</row>
    <row r="174" ht="15.75" hidden="1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</row>
    <row r="175" ht="15.75" hidden="1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</row>
    <row r="176" ht="15.75" hidden="1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</row>
    <row r="177" ht="15.75" hidden="1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</row>
    <row r="178" ht="15.75" hidden="1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</row>
    <row r="179" ht="15.75" hidden="1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</row>
    <row r="180" ht="15.75" hidden="1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</row>
    <row r="181" ht="15.75" hidden="1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</row>
    <row r="182" ht="15.75" hidden="1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</row>
    <row r="183" ht="15.75" hidden="1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</row>
    <row r="184" ht="15.75" hidden="1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</row>
    <row r="185" ht="15.75" hidden="1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</row>
    <row r="186" ht="15.75" hidden="1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</row>
    <row r="187" ht="15.75" hidden="1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</row>
    <row r="188" ht="15.75" hidden="1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</row>
    <row r="189" ht="15.75" hidden="1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</row>
    <row r="190" ht="15.75" hidden="1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</row>
    <row r="191" ht="15.75" hidden="1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</row>
    <row r="192" ht="15.75" hidden="1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</row>
    <row r="193" ht="15.75" hidden="1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</row>
    <row r="194" ht="15.75" hidden="1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</row>
    <row r="195" ht="15.75" hidden="1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</row>
    <row r="196" ht="15.75" hidden="1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</row>
    <row r="197" ht="15.75" hidden="1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</row>
    <row r="198" ht="15.75" hidden="1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</row>
    <row r="199" ht="15.75" hidden="1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</row>
    <row r="200" ht="15.75" hidden="1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</row>
    <row r="201" ht="15.75" hidden="1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</row>
    <row r="202" ht="15.75" hidden="1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</row>
    <row r="203" ht="15.75" hidden="1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</row>
    <row r="204" ht="15.75" hidden="1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</row>
    <row r="205" ht="15.75" hidden="1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</row>
    <row r="206" ht="15.75" hidden="1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</row>
    <row r="207" ht="15.75" hidden="1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</row>
    <row r="208" ht="15.75" hidden="1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</row>
    <row r="209" ht="15.75" hidden="1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</row>
    <row r="210" ht="15.75" hidden="1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</row>
    <row r="211" ht="15.75" hidden="1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</row>
    <row r="212" ht="15.75" hidden="1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</row>
    <row r="213" ht="15.75" hidden="1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</row>
    <row r="214" ht="15.75" hidden="1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</row>
    <row r="215" ht="15.75" hidden="1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</row>
    <row r="216" ht="15.75" hidden="1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</row>
    <row r="217" ht="15.75" hidden="1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</row>
    <row r="218" ht="15.75" hidden="1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</row>
    <row r="219" ht="15.75" hidden="1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</row>
    <row r="220" ht="15.75" hidden="1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E9:F9"/>
    <mergeCell ref="C10:F10"/>
    <mergeCell ref="E11:F11"/>
    <mergeCell ref="C12:F12"/>
    <mergeCell ref="C13:F13"/>
    <mergeCell ref="E14:F14"/>
    <mergeCell ref="B2:F2"/>
    <mergeCell ref="C3:F3"/>
    <mergeCell ref="E4:F4"/>
    <mergeCell ref="C5:F5"/>
    <mergeCell ref="C6:F6"/>
    <mergeCell ref="B7:B8"/>
    <mergeCell ref="C7:F8"/>
  </mergeCells>
  <printOptions/>
  <pageMargins bottom="0.75" footer="0.0" header="0.0" left="0.25" right="0.25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5.71"/>
    <col customWidth="1" min="2" max="2" width="9.14"/>
    <col customWidth="1" min="3" max="3" width="128.14"/>
    <col customWidth="1" min="4" max="4" width="5.71"/>
    <col customWidth="1" hidden="1" min="5" max="6" width="9.14"/>
    <col customWidth="1" hidden="1" min="7" max="23" width="8.71"/>
    <col customWidth="1" min="24" max="26" width="8.71"/>
  </cols>
  <sheetData>
    <row r="1" ht="15.0" customHeight="1">
      <c r="A1" s="243"/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</row>
    <row r="2" ht="30.0" customHeight="1">
      <c r="A2" s="243"/>
      <c r="B2" s="244" t="s">
        <v>107</v>
      </c>
      <c r="C2" s="9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</row>
    <row r="3" ht="48.0" customHeight="1">
      <c r="A3" s="243"/>
      <c r="B3" s="245" t="s">
        <v>108</v>
      </c>
      <c r="C3" s="29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</row>
    <row r="4">
      <c r="A4" s="243"/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</row>
    <row r="5">
      <c r="A5" s="243"/>
      <c r="B5" s="82" t="s">
        <v>109</v>
      </c>
      <c r="C5" s="29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43"/>
    </row>
    <row r="6">
      <c r="A6" s="243"/>
      <c r="B6" s="84">
        <v>1.0</v>
      </c>
      <c r="C6" s="246" t="s">
        <v>110</v>
      </c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</row>
    <row r="7">
      <c r="A7" s="243"/>
      <c r="B7" s="247">
        <v>2.0</v>
      </c>
      <c r="C7" s="248" t="s">
        <v>111</v>
      </c>
      <c r="D7" s="243"/>
      <c r="E7" s="243"/>
      <c r="F7" s="243"/>
      <c r="G7" s="243"/>
      <c r="H7" s="243"/>
      <c r="I7" s="243"/>
      <c r="J7" s="243"/>
      <c r="K7" s="243"/>
      <c r="L7" s="243"/>
      <c r="M7" s="243"/>
      <c r="N7" s="243"/>
      <c r="O7" s="243"/>
      <c r="P7" s="243"/>
      <c r="Q7" s="243"/>
      <c r="R7" s="243"/>
      <c r="S7" s="243"/>
      <c r="T7" s="243"/>
      <c r="U7" s="243"/>
      <c r="V7" s="243"/>
      <c r="W7" s="243"/>
    </row>
    <row r="8">
      <c r="A8" s="243"/>
      <c r="B8" s="247">
        <v>3.0</v>
      </c>
      <c r="C8" s="248" t="s">
        <v>112</v>
      </c>
      <c r="D8" s="243"/>
      <c r="E8" s="243"/>
      <c r="F8" s="243"/>
      <c r="G8" s="243"/>
      <c r="H8" s="243"/>
      <c r="I8" s="243"/>
      <c r="J8" s="243"/>
      <c r="K8" s="243"/>
      <c r="L8" s="243"/>
      <c r="M8" s="243"/>
      <c r="N8" s="243"/>
      <c r="O8" s="243"/>
      <c r="P8" s="243"/>
      <c r="Q8" s="243"/>
      <c r="R8" s="243"/>
      <c r="S8" s="243"/>
      <c r="T8" s="243"/>
      <c r="U8" s="243"/>
      <c r="V8" s="243"/>
      <c r="W8" s="243"/>
    </row>
    <row r="9">
      <c r="A9" s="243"/>
      <c r="B9" s="247">
        <v>4.0</v>
      </c>
      <c r="C9" s="248" t="s">
        <v>113</v>
      </c>
      <c r="D9" s="243"/>
      <c r="E9" s="243"/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243"/>
      <c r="S9" s="243"/>
      <c r="T9" s="243"/>
      <c r="U9" s="243"/>
      <c r="V9" s="243"/>
      <c r="W9" s="243"/>
    </row>
    <row r="10">
      <c r="A10" s="243"/>
      <c r="B10" s="247">
        <v>5.0</v>
      </c>
      <c r="C10" s="248" t="s">
        <v>114</v>
      </c>
      <c r="D10" s="243"/>
      <c r="E10" s="243"/>
      <c r="F10" s="243"/>
      <c r="G10" s="243"/>
      <c r="H10" s="243"/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</row>
    <row r="11">
      <c r="A11" s="243"/>
      <c r="B11" s="247">
        <v>6.0</v>
      </c>
      <c r="C11" s="248" t="s">
        <v>115</v>
      </c>
      <c r="D11" s="243"/>
      <c r="E11" s="243"/>
      <c r="F11" s="243"/>
      <c r="G11" s="243"/>
      <c r="H11" s="243"/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</row>
    <row r="12">
      <c r="A12" s="243"/>
      <c r="B12" s="247">
        <v>7.0</v>
      </c>
      <c r="C12" s="248" t="s">
        <v>116</v>
      </c>
      <c r="D12" s="243"/>
      <c r="E12" s="243"/>
      <c r="F12" s="243"/>
      <c r="G12" s="243"/>
      <c r="H12" s="243"/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</row>
    <row r="13">
      <c r="A13" s="243"/>
      <c r="B13" s="247">
        <v>8.0</v>
      </c>
      <c r="C13" s="248" t="s">
        <v>117</v>
      </c>
      <c r="D13" s="243"/>
      <c r="E13" s="243"/>
      <c r="F13" s="243"/>
      <c r="G13" s="243"/>
      <c r="H13" s="243"/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</row>
    <row r="14">
      <c r="A14" s="243"/>
      <c r="B14" s="247">
        <v>9.0</v>
      </c>
      <c r="C14" s="248" t="s">
        <v>118</v>
      </c>
      <c r="D14" s="243"/>
      <c r="E14" s="243"/>
      <c r="F14" s="243"/>
      <c r="G14" s="243"/>
      <c r="H14" s="243"/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</row>
    <row r="15">
      <c r="A15" s="243"/>
      <c r="B15" s="247">
        <v>10.0</v>
      </c>
      <c r="C15" s="248" t="s">
        <v>119</v>
      </c>
      <c r="D15" s="243"/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</row>
    <row r="16">
      <c r="A16" s="243"/>
      <c r="B16" s="247">
        <v>11.0</v>
      </c>
      <c r="C16" s="248" t="s">
        <v>120</v>
      </c>
      <c r="D16" s="243"/>
      <c r="E16" s="243"/>
      <c r="F16" s="243"/>
      <c r="G16" s="243"/>
      <c r="H16" s="243"/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</row>
    <row r="17">
      <c r="A17" s="243"/>
      <c r="B17" s="247">
        <v>12.0</v>
      </c>
      <c r="C17" s="248" t="s">
        <v>121</v>
      </c>
      <c r="D17" s="243"/>
      <c r="E17" s="243"/>
      <c r="F17" s="243"/>
      <c r="G17" s="243"/>
      <c r="H17" s="243"/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</row>
    <row r="18">
      <c r="A18" s="243"/>
      <c r="B18" s="247">
        <v>13.0</v>
      </c>
      <c r="C18" s="248" t="s">
        <v>122</v>
      </c>
      <c r="D18" s="243"/>
      <c r="E18" s="243"/>
      <c r="F18" s="243"/>
      <c r="G18" s="243"/>
      <c r="H18" s="243"/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</row>
    <row r="19">
      <c r="A19" s="243"/>
      <c r="B19" s="247">
        <v>14.0</v>
      </c>
      <c r="C19" s="248" t="s">
        <v>123</v>
      </c>
      <c r="D19" s="243"/>
      <c r="E19" s="243"/>
      <c r="F19" s="243"/>
      <c r="G19" s="243"/>
      <c r="H19" s="243"/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</row>
    <row r="20">
      <c r="A20" s="243"/>
      <c r="B20" s="247">
        <v>15.0</v>
      </c>
      <c r="C20" s="248" t="s">
        <v>124</v>
      </c>
      <c r="D20" s="243"/>
      <c r="E20" s="243"/>
      <c r="F20" s="243"/>
      <c r="G20" s="243"/>
      <c r="H20" s="243"/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</row>
    <row r="21" ht="15.75" customHeight="1">
      <c r="A21" s="243"/>
      <c r="B21" s="247">
        <v>16.0</v>
      </c>
      <c r="C21" s="248" t="s">
        <v>125</v>
      </c>
      <c r="D21" s="243"/>
      <c r="E21" s="243"/>
      <c r="F21" s="243"/>
      <c r="G21" s="243"/>
      <c r="H21" s="243"/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</row>
    <row r="22" ht="15.75" customHeight="1">
      <c r="A22" s="243"/>
      <c r="B22" s="247">
        <v>17.0</v>
      </c>
      <c r="C22" s="248" t="s">
        <v>126</v>
      </c>
      <c r="D22" s="243"/>
      <c r="E22" s="243"/>
      <c r="F22" s="243"/>
      <c r="G22" s="243"/>
      <c r="H22" s="243"/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</row>
    <row r="23" ht="15.75" customHeight="1">
      <c r="A23" s="243"/>
      <c r="B23" s="93">
        <v>18.0</v>
      </c>
      <c r="C23" s="249" t="s">
        <v>127</v>
      </c>
      <c r="D23" s="243"/>
      <c r="E23" s="243"/>
      <c r="F23" s="243"/>
      <c r="G23" s="243"/>
      <c r="H23" s="243"/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</row>
    <row r="24" ht="15.75" customHeight="1">
      <c r="A24" s="243"/>
      <c r="B24" s="243"/>
      <c r="C24" s="243"/>
      <c r="D24" s="243"/>
      <c r="E24" s="243"/>
      <c r="F24" s="243"/>
      <c r="G24" s="243"/>
      <c r="H24" s="243"/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</row>
    <row r="25" ht="15.75" customHeight="1">
      <c r="A25" s="243"/>
      <c r="B25" s="82" t="s">
        <v>128</v>
      </c>
      <c r="C25" s="29"/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</row>
    <row r="26" ht="15.75" customHeight="1">
      <c r="A26" s="243"/>
      <c r="B26" s="84">
        <v>1.0</v>
      </c>
      <c r="C26" s="250" t="s">
        <v>129</v>
      </c>
      <c r="D26" s="243"/>
      <c r="E26" s="243"/>
      <c r="F26" s="243"/>
      <c r="G26" s="243"/>
      <c r="H26" s="243"/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</row>
    <row r="27" ht="15.75" customHeight="1">
      <c r="A27" s="243"/>
      <c r="B27" s="247">
        <v>2.0</v>
      </c>
      <c r="C27" s="248" t="s">
        <v>130</v>
      </c>
      <c r="D27" s="243"/>
      <c r="E27" s="243"/>
      <c r="F27" s="243"/>
      <c r="G27" s="243"/>
      <c r="H27" s="243"/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</row>
    <row r="28" ht="15.75" customHeight="1">
      <c r="A28" s="243"/>
      <c r="B28" s="247">
        <v>3.0</v>
      </c>
      <c r="C28" s="248" t="s">
        <v>131</v>
      </c>
      <c r="D28" s="243"/>
      <c r="E28" s="243"/>
      <c r="F28" s="243"/>
      <c r="G28" s="243"/>
      <c r="H28" s="243"/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</row>
    <row r="29" ht="15.75" customHeight="1">
      <c r="A29" s="243"/>
      <c r="B29" s="247">
        <v>4.0</v>
      </c>
      <c r="C29" s="248" t="s">
        <v>132</v>
      </c>
      <c r="D29" s="243"/>
      <c r="E29" s="243"/>
      <c r="F29" s="243"/>
      <c r="G29" s="243"/>
      <c r="H29" s="243"/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</row>
    <row r="30" ht="15.75" customHeight="1">
      <c r="A30" s="243"/>
      <c r="B30" s="247">
        <v>5.0</v>
      </c>
      <c r="C30" s="248" t="s">
        <v>133</v>
      </c>
      <c r="D30" s="243"/>
      <c r="E30" s="243"/>
      <c r="F30" s="243"/>
      <c r="G30" s="243"/>
      <c r="H30" s="243"/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</row>
    <row r="31" ht="15.75" customHeight="1">
      <c r="A31" s="243"/>
      <c r="B31" s="247">
        <v>6.0</v>
      </c>
      <c r="C31" s="248" t="s">
        <v>134</v>
      </c>
      <c r="D31" s="243"/>
      <c r="E31" s="243"/>
      <c r="F31" s="243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</row>
    <row r="32" ht="15.75" customHeight="1">
      <c r="A32" s="243"/>
      <c r="B32" s="247">
        <v>7.0</v>
      </c>
      <c r="C32" s="248" t="s">
        <v>135</v>
      </c>
      <c r="D32" s="243"/>
      <c r="E32" s="243"/>
      <c r="F32" s="243"/>
      <c r="G32" s="243"/>
      <c r="H32" s="243"/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</row>
    <row r="33" ht="15.75" customHeight="1">
      <c r="A33" s="243"/>
      <c r="B33" s="247">
        <v>8.0</v>
      </c>
      <c r="C33" s="248" t="s">
        <v>136</v>
      </c>
      <c r="D33" s="243"/>
      <c r="E33" s="243"/>
      <c r="F33" s="243"/>
      <c r="G33" s="243"/>
      <c r="H33" s="243"/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</row>
    <row r="34" ht="15.75" customHeight="1">
      <c r="A34" s="243"/>
      <c r="B34" s="247">
        <v>9.0</v>
      </c>
      <c r="C34" s="248" t="s">
        <v>137</v>
      </c>
      <c r="D34" s="243"/>
      <c r="E34" s="243"/>
      <c r="F34" s="243"/>
      <c r="G34" s="243"/>
      <c r="H34" s="243"/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</row>
    <row r="35" ht="15.75" customHeight="1">
      <c r="A35" s="243"/>
      <c r="B35" s="247">
        <v>10.0</v>
      </c>
      <c r="C35" s="248" t="s">
        <v>138</v>
      </c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</row>
    <row r="36" ht="15.75" customHeight="1">
      <c r="A36" s="243"/>
      <c r="B36" s="247">
        <v>11.0</v>
      </c>
      <c r="C36" s="248" t="s">
        <v>139</v>
      </c>
      <c r="D36" s="243"/>
      <c r="E36" s="243"/>
      <c r="F36" s="243"/>
      <c r="G36" s="243"/>
      <c r="H36" s="243"/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</row>
    <row r="37" ht="15.75" customHeight="1">
      <c r="A37" s="243"/>
      <c r="B37" s="247">
        <v>12.0</v>
      </c>
      <c r="C37" s="248" t="s">
        <v>140</v>
      </c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</row>
    <row r="38" ht="15.75" customHeight="1">
      <c r="A38" s="243"/>
      <c r="B38" s="247">
        <v>13.0</v>
      </c>
      <c r="C38" s="248" t="s">
        <v>141</v>
      </c>
      <c r="D38" s="243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</row>
    <row r="39" ht="15.75" customHeight="1">
      <c r="A39" s="243"/>
      <c r="B39" s="247">
        <v>14.0</v>
      </c>
      <c r="C39" s="248" t="s">
        <v>142</v>
      </c>
      <c r="D39" s="243"/>
      <c r="E39" s="243"/>
      <c r="F39" s="243"/>
      <c r="G39" s="243"/>
      <c r="H39" s="243"/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</row>
    <row r="40" ht="15.75" customHeight="1">
      <c r="A40" s="243"/>
      <c r="B40" s="247">
        <v>15.0</v>
      </c>
      <c r="C40" s="248" t="s">
        <v>143</v>
      </c>
      <c r="D40" s="243"/>
      <c r="E40" s="243"/>
      <c r="F40" s="243"/>
      <c r="G40" s="243"/>
      <c r="H40" s="243"/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</row>
    <row r="41" ht="15.75" customHeight="1">
      <c r="A41" s="243"/>
      <c r="B41" s="247">
        <v>16.0</v>
      </c>
      <c r="C41" s="248" t="s">
        <v>144</v>
      </c>
      <c r="D41" s="243"/>
      <c r="E41" s="243"/>
      <c r="F41" s="243"/>
      <c r="G41" s="243"/>
      <c r="H41" s="243"/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</row>
    <row r="42" ht="15.75" customHeight="1">
      <c r="A42" s="243"/>
      <c r="B42" s="247">
        <v>17.0</v>
      </c>
      <c r="C42" s="248" t="s">
        <v>145</v>
      </c>
      <c r="D42" s="243"/>
      <c r="E42" s="243"/>
      <c r="F42" s="243"/>
      <c r="G42" s="243"/>
      <c r="H42" s="243"/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</row>
    <row r="43" ht="15.75" customHeight="1">
      <c r="A43" s="243"/>
      <c r="B43" s="247">
        <v>18.0</v>
      </c>
      <c r="C43" s="248" t="s">
        <v>146</v>
      </c>
      <c r="D43" s="243"/>
      <c r="E43" s="243"/>
      <c r="F43" s="243"/>
      <c r="G43" s="243"/>
      <c r="H43" s="243"/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</row>
    <row r="44" ht="15.75" customHeight="1">
      <c r="A44" s="243"/>
      <c r="B44" s="247">
        <v>19.0</v>
      </c>
      <c r="C44" s="248" t="s">
        <v>147</v>
      </c>
      <c r="D44" s="243"/>
      <c r="E44" s="243"/>
      <c r="F44" s="243"/>
      <c r="G44" s="243"/>
      <c r="H44" s="243"/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</row>
    <row r="45" ht="15.75" customHeight="1">
      <c r="A45" s="243"/>
      <c r="B45" s="247">
        <v>20.0</v>
      </c>
      <c r="C45" s="248" t="s">
        <v>148</v>
      </c>
      <c r="D45" s="243"/>
      <c r="E45" s="243"/>
      <c r="F45" s="243"/>
      <c r="G45" s="243"/>
      <c r="H45" s="243"/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</row>
    <row r="46" ht="15.75" customHeight="1">
      <c r="A46" s="243"/>
      <c r="B46" s="247">
        <v>21.0</v>
      </c>
      <c r="C46" s="248" t="s">
        <v>149</v>
      </c>
      <c r="D46" s="243"/>
      <c r="E46" s="243"/>
      <c r="F46" s="243"/>
      <c r="G46" s="243"/>
      <c r="H46" s="243"/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</row>
    <row r="47" ht="15.75" customHeight="1">
      <c r="A47" s="243"/>
      <c r="B47" s="247">
        <v>22.0</v>
      </c>
      <c r="C47" s="248" t="s">
        <v>150</v>
      </c>
      <c r="D47" s="243"/>
      <c r="E47" s="243"/>
      <c r="F47" s="243"/>
      <c r="G47" s="243"/>
      <c r="H47" s="243"/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</row>
    <row r="48" ht="15.75" customHeight="1">
      <c r="A48" s="243"/>
      <c r="B48" s="247">
        <v>23.0</v>
      </c>
      <c r="C48" s="248" t="s">
        <v>151</v>
      </c>
      <c r="D48" s="243"/>
      <c r="E48" s="243"/>
      <c r="F48" s="243"/>
      <c r="G48" s="243"/>
      <c r="H48" s="243"/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</row>
    <row r="49" ht="15.75" customHeight="1">
      <c r="A49" s="243"/>
      <c r="B49" s="247">
        <v>24.0</v>
      </c>
      <c r="C49" s="248" t="s">
        <v>152</v>
      </c>
      <c r="D49" s="243"/>
      <c r="E49" s="243"/>
      <c r="F49" s="243"/>
      <c r="G49" s="243"/>
      <c r="H49" s="243"/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</row>
    <row r="50" ht="15.75" customHeight="1">
      <c r="A50" s="243"/>
      <c r="B50" s="247">
        <v>25.0</v>
      </c>
      <c r="C50" s="248" t="s">
        <v>153</v>
      </c>
      <c r="D50" s="243"/>
      <c r="E50" s="243"/>
      <c r="F50" s="243"/>
      <c r="G50" s="243"/>
      <c r="H50" s="243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</row>
    <row r="51" ht="15.75" customHeight="1">
      <c r="A51" s="243"/>
      <c r="B51" s="247">
        <v>26.0</v>
      </c>
      <c r="C51" s="248" t="s">
        <v>154</v>
      </c>
      <c r="D51" s="243"/>
      <c r="E51" s="243"/>
      <c r="F51" s="243"/>
      <c r="G51" s="243"/>
      <c r="H51" s="243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</row>
    <row r="52" ht="15.75" customHeight="1">
      <c r="A52" s="243"/>
      <c r="B52" s="247">
        <v>27.0</v>
      </c>
      <c r="C52" s="248" t="s">
        <v>155</v>
      </c>
      <c r="D52" s="243"/>
      <c r="E52" s="243"/>
      <c r="F52" s="243"/>
      <c r="G52" s="243"/>
      <c r="H52" s="243"/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</row>
    <row r="53" ht="15.75" customHeight="1">
      <c r="A53" s="243"/>
      <c r="B53" s="247">
        <v>28.0</v>
      </c>
      <c r="C53" s="248" t="s">
        <v>156</v>
      </c>
      <c r="D53" s="243"/>
      <c r="E53" s="243"/>
      <c r="F53" s="243"/>
      <c r="G53" s="243"/>
      <c r="H53" s="243"/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</row>
    <row r="54" ht="15.75" customHeight="1">
      <c r="A54" s="243"/>
      <c r="B54" s="93">
        <v>29.0</v>
      </c>
      <c r="C54" s="249" t="s">
        <v>157</v>
      </c>
      <c r="D54" s="243"/>
      <c r="E54" s="243"/>
      <c r="F54" s="243"/>
      <c r="G54" s="243"/>
      <c r="H54" s="243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</row>
    <row r="55" ht="15.75" customHeight="1">
      <c r="A55" s="243"/>
      <c r="B55" s="243"/>
      <c r="C55" s="243"/>
      <c r="D55" s="243"/>
      <c r="E55" s="243"/>
      <c r="F55" s="243"/>
      <c r="G55" s="243"/>
      <c r="H55" s="243"/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</row>
    <row r="56" ht="15.75" customHeight="1">
      <c r="A56" s="243"/>
      <c r="B56" s="251" t="s">
        <v>44</v>
      </c>
      <c r="C56" s="9"/>
      <c r="D56" s="243"/>
      <c r="E56" s="243"/>
      <c r="F56" s="243"/>
      <c r="G56" s="243"/>
      <c r="H56" s="243"/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</row>
    <row r="57" ht="15.75" customHeight="1">
      <c r="A57" s="243"/>
      <c r="B57" s="84">
        <v>1.0</v>
      </c>
      <c r="C57" s="252" t="s">
        <v>158</v>
      </c>
      <c r="D57" s="243"/>
      <c r="E57" s="243"/>
      <c r="F57" s="243"/>
      <c r="G57" s="243"/>
      <c r="H57" s="243"/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</row>
    <row r="58" ht="15.75" customHeight="1">
      <c r="A58" s="243"/>
      <c r="B58" s="247">
        <v>2.0</v>
      </c>
      <c r="C58" s="253" t="s">
        <v>159</v>
      </c>
      <c r="D58" s="243"/>
      <c r="E58" s="243"/>
      <c r="F58" s="243"/>
      <c r="G58" s="243"/>
      <c r="H58" s="243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</row>
    <row r="59" ht="15.75" customHeight="1">
      <c r="A59" s="243"/>
      <c r="B59" s="247">
        <v>3.0</v>
      </c>
      <c r="C59" s="253" t="s">
        <v>160</v>
      </c>
      <c r="D59" s="243"/>
      <c r="E59" s="243"/>
      <c r="F59" s="243"/>
      <c r="G59" s="243"/>
      <c r="H59" s="243"/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</row>
    <row r="60" ht="15.75" customHeight="1">
      <c r="A60" s="243"/>
      <c r="B60" s="254">
        <v>4.0</v>
      </c>
      <c r="C60" s="253" t="s">
        <v>161</v>
      </c>
      <c r="D60" s="243"/>
      <c r="E60" s="243"/>
      <c r="F60" s="243"/>
      <c r="G60" s="243"/>
      <c r="H60" s="243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</row>
    <row r="61" ht="15.75" customHeight="1">
      <c r="A61" s="243"/>
      <c r="B61" s="254">
        <v>5.0</v>
      </c>
      <c r="C61" s="253" t="s">
        <v>162</v>
      </c>
      <c r="D61" s="243"/>
      <c r="E61" s="243"/>
      <c r="F61" s="243"/>
      <c r="G61" s="243"/>
      <c r="H61" s="243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</row>
    <row r="62" ht="15.75" customHeight="1">
      <c r="A62" s="243"/>
      <c r="B62" s="254">
        <v>6.0</v>
      </c>
      <c r="C62" s="253" t="s">
        <v>163</v>
      </c>
      <c r="D62" s="243"/>
      <c r="E62" s="243"/>
      <c r="F62" s="243"/>
      <c r="G62" s="243"/>
      <c r="H62" s="243"/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</row>
    <row r="63" ht="15.75" customHeight="1">
      <c r="A63" s="243"/>
      <c r="B63" s="254">
        <v>7.0</v>
      </c>
      <c r="C63" s="253" t="s">
        <v>164</v>
      </c>
      <c r="D63" s="243"/>
      <c r="E63" s="243"/>
      <c r="F63" s="243"/>
      <c r="G63" s="243"/>
      <c r="H63" s="243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</row>
    <row r="64" ht="15.75" customHeight="1">
      <c r="A64" s="243"/>
      <c r="B64" s="254">
        <v>8.0</v>
      </c>
      <c r="C64" s="253" t="s">
        <v>165</v>
      </c>
      <c r="D64" s="243"/>
      <c r="E64" s="243"/>
      <c r="F64" s="243"/>
      <c r="G64" s="243"/>
      <c r="H64" s="243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</row>
    <row r="65" ht="15.75" customHeight="1">
      <c r="A65" s="243"/>
      <c r="B65" s="254">
        <v>9.0</v>
      </c>
      <c r="C65" s="253" t="s">
        <v>166</v>
      </c>
      <c r="D65" s="243"/>
      <c r="E65" s="243"/>
      <c r="F65" s="243"/>
      <c r="G65" s="243"/>
      <c r="H65" s="243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</row>
    <row r="66" ht="15.75" customHeight="1">
      <c r="A66" s="243"/>
      <c r="B66" s="254">
        <v>10.0</v>
      </c>
      <c r="C66" s="253" t="s">
        <v>167</v>
      </c>
      <c r="D66" s="243"/>
      <c r="E66" s="243"/>
      <c r="F66" s="243"/>
      <c r="G66" s="243"/>
      <c r="H66" s="243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</row>
    <row r="67" ht="15.75" customHeight="1">
      <c r="A67" s="243"/>
      <c r="B67" s="254">
        <v>11.0</v>
      </c>
      <c r="C67" s="253" t="s">
        <v>168</v>
      </c>
      <c r="D67" s="243"/>
      <c r="E67" s="243"/>
      <c r="F67" s="243"/>
      <c r="G67" s="243"/>
      <c r="H67" s="243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</row>
    <row r="68" ht="15.75" customHeight="1">
      <c r="A68" s="243"/>
      <c r="B68" s="254">
        <v>12.0</v>
      </c>
      <c r="C68" s="253" t="s">
        <v>169</v>
      </c>
      <c r="D68" s="243"/>
      <c r="E68" s="243"/>
      <c r="F68" s="243"/>
      <c r="G68" s="243"/>
      <c r="H68" s="243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</row>
    <row r="69" ht="15.75" customHeight="1">
      <c r="A69" s="243"/>
      <c r="B69" s="254">
        <v>13.0</v>
      </c>
      <c r="C69" s="253" t="s">
        <v>170</v>
      </c>
      <c r="D69" s="243"/>
      <c r="E69" s="243"/>
      <c r="F69" s="243"/>
      <c r="G69" s="243"/>
      <c r="H69" s="243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</row>
    <row r="70" ht="15.75" customHeight="1">
      <c r="A70" s="243"/>
      <c r="B70" s="254">
        <v>14.0</v>
      </c>
      <c r="C70" s="253" t="s">
        <v>171</v>
      </c>
      <c r="D70" s="243"/>
      <c r="E70" s="243"/>
      <c r="F70" s="243"/>
      <c r="G70" s="243"/>
      <c r="H70" s="243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</row>
    <row r="71" ht="15.75" customHeight="1">
      <c r="A71" s="243"/>
      <c r="B71" s="254">
        <v>15.0</v>
      </c>
      <c r="C71" s="253" t="s">
        <v>172</v>
      </c>
      <c r="D71" s="243"/>
      <c r="E71" s="243"/>
      <c r="F71" s="243"/>
      <c r="G71" s="243"/>
      <c r="H71" s="243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</row>
    <row r="72" ht="15.75" customHeight="1">
      <c r="A72" s="243"/>
      <c r="B72" s="254">
        <v>16.0</v>
      </c>
      <c r="C72" s="253" t="s">
        <v>173</v>
      </c>
      <c r="D72" s="243"/>
      <c r="E72" s="243"/>
      <c r="F72" s="243"/>
      <c r="G72" s="243"/>
      <c r="H72" s="243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</row>
    <row r="73" ht="15.75" customHeight="1">
      <c r="A73" s="243"/>
      <c r="B73" s="254">
        <v>17.0</v>
      </c>
      <c r="C73" s="253" t="s">
        <v>174</v>
      </c>
      <c r="D73" s="243"/>
      <c r="E73" s="243"/>
      <c r="F73" s="243"/>
      <c r="G73" s="243"/>
      <c r="H73" s="243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</row>
    <row r="74" ht="15.75" customHeight="1">
      <c r="A74" s="243"/>
      <c r="B74" s="254">
        <v>18.0</v>
      </c>
      <c r="C74" s="253" t="s">
        <v>175</v>
      </c>
      <c r="D74" s="243"/>
      <c r="E74" s="243"/>
      <c r="F74" s="243"/>
      <c r="G74" s="243"/>
      <c r="H74" s="243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</row>
    <row r="75" ht="15.75" customHeight="1">
      <c r="A75" s="243"/>
      <c r="B75" s="254">
        <v>19.0</v>
      </c>
      <c r="C75" s="253" t="s">
        <v>176</v>
      </c>
      <c r="D75" s="243"/>
      <c r="E75" s="243"/>
      <c r="F75" s="243"/>
      <c r="G75" s="243"/>
      <c r="H75" s="243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</row>
    <row r="76" ht="15.75" customHeight="1">
      <c r="A76" s="243"/>
      <c r="B76" s="254">
        <v>20.0</v>
      </c>
      <c r="C76" s="253" t="s">
        <v>177</v>
      </c>
      <c r="D76" s="243"/>
      <c r="E76" s="243"/>
      <c r="F76" s="243"/>
      <c r="G76" s="243"/>
      <c r="H76" s="243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</row>
    <row r="77" ht="15.75" customHeight="1">
      <c r="A77" s="243"/>
      <c r="B77" s="254">
        <v>21.0</v>
      </c>
      <c r="C77" s="253" t="s">
        <v>178</v>
      </c>
      <c r="D77" s="243"/>
      <c r="E77" s="243"/>
      <c r="F77" s="243"/>
      <c r="G77" s="243"/>
      <c r="H77" s="243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</row>
    <row r="78" ht="15.75" customHeight="1">
      <c r="A78" s="243"/>
      <c r="B78" s="254">
        <v>22.0</v>
      </c>
      <c r="C78" s="253" t="s">
        <v>179</v>
      </c>
      <c r="D78" s="243"/>
      <c r="E78" s="243"/>
      <c r="F78" s="243"/>
      <c r="G78" s="243"/>
      <c r="H78" s="243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</row>
    <row r="79" ht="15.75" customHeight="1">
      <c r="A79" s="243"/>
      <c r="B79" s="254">
        <v>23.0</v>
      </c>
      <c r="C79" s="253" t="s">
        <v>180</v>
      </c>
      <c r="D79" s="243"/>
      <c r="E79" s="243"/>
      <c r="F79" s="243"/>
      <c r="G79" s="243"/>
      <c r="H79" s="243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</row>
    <row r="80" ht="15.75" customHeight="1">
      <c r="A80" s="243"/>
      <c r="B80" s="254">
        <v>24.0</v>
      </c>
      <c r="C80" s="253" t="s">
        <v>181</v>
      </c>
      <c r="D80" s="243"/>
      <c r="E80" s="243"/>
      <c r="F80" s="243"/>
      <c r="G80" s="243"/>
      <c r="H80" s="243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</row>
    <row r="81" ht="15.75" customHeight="1">
      <c r="A81" s="243"/>
      <c r="B81" s="255">
        <v>25.0</v>
      </c>
      <c r="C81" s="256" t="s">
        <v>182</v>
      </c>
      <c r="D81" s="243"/>
      <c r="E81" s="243"/>
      <c r="F81" s="243"/>
      <c r="G81" s="243"/>
      <c r="H81" s="243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</row>
    <row r="82" ht="15.75" customHeight="1">
      <c r="A82" s="243"/>
      <c r="B82" s="243"/>
      <c r="C82" s="243"/>
      <c r="D82" s="243"/>
      <c r="E82" s="243"/>
      <c r="F82" s="243"/>
      <c r="G82" s="243"/>
      <c r="H82" s="243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</row>
    <row r="83" ht="15.75" customHeight="1">
      <c r="A83" s="243"/>
      <c r="B83" s="82" t="s">
        <v>183</v>
      </c>
      <c r="C83" s="29"/>
      <c r="D83" s="243"/>
      <c r="E83" s="243"/>
      <c r="F83" s="243"/>
      <c r="G83" s="243"/>
      <c r="H83" s="243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</row>
    <row r="84" ht="15.75" customHeight="1">
      <c r="A84" s="243"/>
      <c r="B84" s="257" t="s">
        <v>184</v>
      </c>
      <c r="C84" s="9"/>
      <c r="D84" s="243"/>
      <c r="E84" s="243"/>
      <c r="F84" s="243"/>
      <c r="G84" s="243"/>
      <c r="H84" s="243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</row>
    <row r="85" ht="15.75" customHeight="1">
      <c r="A85" s="243"/>
      <c r="B85" s="84">
        <v>1.0</v>
      </c>
      <c r="C85" s="250" t="s">
        <v>185</v>
      </c>
      <c r="D85" s="243"/>
      <c r="E85" s="243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</row>
    <row r="86" ht="15.75" customHeight="1">
      <c r="A86" s="243"/>
      <c r="B86" s="247">
        <v>2.0</v>
      </c>
      <c r="C86" s="248" t="s">
        <v>186</v>
      </c>
      <c r="D86" s="243"/>
      <c r="E86" s="243"/>
      <c r="F86" s="243"/>
      <c r="G86" s="243"/>
      <c r="H86" s="243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</row>
    <row r="87" ht="15.75" customHeight="1">
      <c r="A87" s="243"/>
      <c r="B87" s="247">
        <v>3.0</v>
      </c>
      <c r="C87" s="248" t="s">
        <v>187</v>
      </c>
      <c r="D87" s="243"/>
      <c r="E87" s="243"/>
      <c r="F87" s="243"/>
      <c r="G87" s="243"/>
      <c r="H87" s="243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</row>
    <row r="88" ht="15.75" customHeight="1">
      <c r="A88" s="243"/>
      <c r="B88" s="247">
        <v>4.0</v>
      </c>
      <c r="C88" s="248" t="s">
        <v>188</v>
      </c>
      <c r="D88" s="243"/>
      <c r="E88" s="243"/>
      <c r="F88" s="243"/>
      <c r="G88" s="243"/>
      <c r="H88" s="243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</row>
    <row r="89" ht="15.75" customHeight="1">
      <c r="A89" s="243"/>
      <c r="B89" s="247">
        <v>5.0</v>
      </c>
      <c r="C89" s="248" t="s">
        <v>189</v>
      </c>
      <c r="D89" s="243"/>
      <c r="E89" s="243"/>
      <c r="F89" s="243"/>
      <c r="G89" s="243"/>
      <c r="H89" s="243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</row>
    <row r="90" ht="15.75" customHeight="1">
      <c r="A90" s="243"/>
      <c r="B90" s="247">
        <v>6.0</v>
      </c>
      <c r="C90" s="248" t="s">
        <v>190</v>
      </c>
      <c r="D90" s="243"/>
      <c r="E90" s="243"/>
      <c r="F90" s="243"/>
      <c r="G90" s="243"/>
      <c r="H90" s="243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</row>
    <row r="91" ht="15.75" customHeight="1">
      <c r="A91" s="243"/>
      <c r="B91" s="247">
        <v>7.0</v>
      </c>
      <c r="C91" s="248" t="s">
        <v>191</v>
      </c>
      <c r="D91" s="243"/>
      <c r="E91" s="243"/>
      <c r="F91" s="243"/>
      <c r="G91" s="243"/>
      <c r="H91" s="243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</row>
    <row r="92" ht="15.75" customHeight="1">
      <c r="A92" s="243"/>
      <c r="B92" s="247">
        <v>8.0</v>
      </c>
      <c r="C92" s="248" t="s">
        <v>192</v>
      </c>
      <c r="D92" s="243"/>
      <c r="E92" s="243"/>
      <c r="F92" s="243"/>
      <c r="G92" s="243"/>
      <c r="H92" s="243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</row>
    <row r="93" ht="15.75" customHeight="1">
      <c r="A93" s="243"/>
      <c r="B93" s="247">
        <v>9.0</v>
      </c>
      <c r="C93" s="248" t="s">
        <v>193</v>
      </c>
      <c r="D93" s="243"/>
      <c r="E93" s="243"/>
      <c r="F93" s="243"/>
      <c r="G93" s="243"/>
      <c r="H93" s="243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</row>
    <row r="94" ht="15.75" customHeight="1">
      <c r="A94" s="243"/>
      <c r="B94" s="247">
        <v>10.0</v>
      </c>
      <c r="C94" s="248" t="s">
        <v>194</v>
      </c>
      <c r="D94" s="243"/>
      <c r="E94" s="243"/>
      <c r="F94" s="243"/>
      <c r="G94" s="243"/>
      <c r="H94" s="243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</row>
    <row r="95" ht="15.75" customHeight="1">
      <c r="A95" s="243"/>
      <c r="B95" s="247">
        <v>11.0</v>
      </c>
      <c r="C95" s="248" t="s">
        <v>195</v>
      </c>
      <c r="D95" s="243"/>
      <c r="E95" s="243"/>
      <c r="F95" s="243"/>
      <c r="G95" s="243"/>
      <c r="H95" s="243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</row>
    <row r="96" ht="15.75" customHeight="1">
      <c r="A96" s="243"/>
      <c r="B96" s="247">
        <v>12.0</v>
      </c>
      <c r="C96" s="248" t="s">
        <v>196</v>
      </c>
      <c r="D96" s="243"/>
      <c r="E96" s="243"/>
      <c r="F96" s="243"/>
      <c r="G96" s="243"/>
      <c r="H96" s="243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</row>
    <row r="97" ht="15.75" customHeight="1">
      <c r="A97" s="243"/>
      <c r="B97" s="247">
        <v>13.0</v>
      </c>
      <c r="C97" s="248" t="s">
        <v>197</v>
      </c>
      <c r="D97" s="243"/>
      <c r="E97" s="243"/>
      <c r="F97" s="243"/>
      <c r="G97" s="243"/>
      <c r="H97" s="243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</row>
    <row r="98" ht="15.75" customHeight="1">
      <c r="A98" s="243"/>
      <c r="B98" s="247">
        <v>14.0</v>
      </c>
      <c r="C98" s="248" t="s">
        <v>198</v>
      </c>
      <c r="D98" s="243"/>
      <c r="E98" s="243"/>
      <c r="F98" s="243"/>
      <c r="G98" s="243"/>
      <c r="H98" s="243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</row>
    <row r="99" ht="15.75" customHeight="1">
      <c r="A99" s="243"/>
      <c r="B99" s="247">
        <v>15.0</v>
      </c>
      <c r="C99" s="248" t="s">
        <v>199</v>
      </c>
      <c r="D99" s="243"/>
      <c r="E99" s="243"/>
      <c r="F99" s="243"/>
      <c r="G99" s="243"/>
      <c r="H99" s="243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</row>
    <row r="100" ht="15.75" customHeight="1">
      <c r="A100" s="243"/>
      <c r="B100" s="247">
        <v>16.0</v>
      </c>
      <c r="C100" s="248" t="s">
        <v>200</v>
      </c>
      <c r="D100" s="243"/>
      <c r="E100" s="243"/>
      <c r="F100" s="243"/>
      <c r="G100" s="243"/>
      <c r="H100" s="243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</row>
    <row r="101" ht="15.75" customHeight="1">
      <c r="A101" s="243"/>
      <c r="B101" s="247">
        <v>17.0</v>
      </c>
      <c r="C101" s="248" t="s">
        <v>201</v>
      </c>
      <c r="D101" s="243"/>
      <c r="E101" s="243"/>
      <c r="F101" s="243"/>
      <c r="G101" s="243"/>
      <c r="H101" s="243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</row>
    <row r="102" ht="15.75" customHeight="1">
      <c r="A102" s="243"/>
      <c r="B102" s="247">
        <v>18.0</v>
      </c>
      <c r="C102" s="248" t="s">
        <v>202</v>
      </c>
      <c r="D102" s="243"/>
      <c r="E102" s="243"/>
      <c r="F102" s="243"/>
      <c r="G102" s="243"/>
      <c r="H102" s="243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</row>
    <row r="103" ht="15.75" customHeight="1">
      <c r="A103" s="243"/>
      <c r="B103" s="247">
        <v>19.0</v>
      </c>
      <c r="C103" s="248" t="s">
        <v>203</v>
      </c>
      <c r="D103" s="243"/>
      <c r="E103" s="243"/>
      <c r="F103" s="243"/>
      <c r="G103" s="243"/>
      <c r="H103" s="243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</row>
    <row r="104" ht="15.75" customHeight="1">
      <c r="A104" s="243"/>
      <c r="B104" s="247">
        <v>20.0</v>
      </c>
      <c r="C104" s="248" t="s">
        <v>204</v>
      </c>
      <c r="D104" s="243"/>
      <c r="E104" s="243"/>
      <c r="F104" s="243"/>
      <c r="G104" s="243"/>
      <c r="H104" s="243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</row>
    <row r="105" ht="15.75" customHeight="1">
      <c r="A105" s="243"/>
      <c r="B105" s="247">
        <v>21.0</v>
      </c>
      <c r="C105" s="248" t="s">
        <v>205</v>
      </c>
      <c r="D105" s="243"/>
      <c r="E105" s="243"/>
      <c r="F105" s="243"/>
      <c r="G105" s="243"/>
      <c r="H105" s="243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</row>
    <row r="106" ht="15.75" customHeight="1">
      <c r="A106" s="243"/>
      <c r="B106" s="247">
        <v>22.0</v>
      </c>
      <c r="C106" s="248" t="s">
        <v>206</v>
      </c>
      <c r="D106" s="243"/>
      <c r="E106" s="243"/>
      <c r="F106" s="243"/>
      <c r="G106" s="243"/>
      <c r="H106" s="243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</row>
    <row r="107" ht="15.75" customHeight="1">
      <c r="A107" s="243"/>
      <c r="B107" s="247">
        <v>23.0</v>
      </c>
      <c r="C107" s="248" t="s">
        <v>207</v>
      </c>
      <c r="D107" s="243"/>
      <c r="E107" s="243"/>
      <c r="F107" s="243"/>
      <c r="G107" s="243"/>
      <c r="H107" s="243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</row>
    <row r="108" ht="15.75" customHeight="1">
      <c r="A108" s="243"/>
      <c r="B108" s="247">
        <v>24.0</v>
      </c>
      <c r="C108" s="248" t="s">
        <v>208</v>
      </c>
      <c r="D108" s="243"/>
      <c r="E108" s="243"/>
      <c r="F108" s="243"/>
      <c r="G108" s="243"/>
      <c r="H108" s="243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</row>
    <row r="109" ht="15.75" customHeight="1">
      <c r="A109" s="243"/>
      <c r="B109" s="247">
        <v>25.0</v>
      </c>
      <c r="C109" s="248" t="s">
        <v>209</v>
      </c>
      <c r="D109" s="243"/>
      <c r="E109" s="243"/>
      <c r="F109" s="243"/>
      <c r="G109" s="243"/>
      <c r="H109" s="243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</row>
    <row r="110" ht="15.75" customHeight="1">
      <c r="A110" s="243"/>
      <c r="B110" s="247">
        <v>26.0</v>
      </c>
      <c r="C110" s="248" t="s">
        <v>210</v>
      </c>
      <c r="D110" s="243"/>
      <c r="E110" s="243"/>
      <c r="F110" s="243"/>
      <c r="G110" s="243"/>
      <c r="H110" s="243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</row>
    <row r="111" ht="15.75" customHeight="1">
      <c r="A111" s="243"/>
      <c r="B111" s="247">
        <v>27.0</v>
      </c>
      <c r="C111" s="248" t="s">
        <v>211</v>
      </c>
      <c r="D111" s="243"/>
      <c r="E111" s="243"/>
      <c r="F111" s="243"/>
      <c r="G111" s="243"/>
      <c r="H111" s="243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</row>
    <row r="112" ht="15.75" customHeight="1">
      <c r="A112" s="243"/>
      <c r="B112" s="247">
        <v>28.0</v>
      </c>
      <c r="C112" s="248" t="s">
        <v>212</v>
      </c>
      <c r="D112" s="243"/>
      <c r="E112" s="243"/>
      <c r="F112" s="243"/>
      <c r="G112" s="243"/>
      <c r="H112" s="243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</row>
    <row r="113" ht="15.75" customHeight="1">
      <c r="A113" s="243"/>
      <c r="B113" s="247">
        <v>29.0</v>
      </c>
      <c r="C113" s="248" t="s">
        <v>213</v>
      </c>
      <c r="D113" s="243"/>
      <c r="E113" s="243"/>
      <c r="F113" s="243"/>
      <c r="G113" s="243"/>
      <c r="H113" s="243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</row>
    <row r="114" ht="15.75" customHeight="1">
      <c r="A114" s="243"/>
      <c r="B114" s="247">
        <v>30.0</v>
      </c>
      <c r="C114" s="248" t="s">
        <v>214</v>
      </c>
      <c r="D114" s="243"/>
      <c r="E114" s="243"/>
      <c r="F114" s="243"/>
      <c r="G114" s="243"/>
      <c r="H114" s="243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</row>
    <row r="115" ht="15.75" customHeight="1">
      <c r="A115" s="243"/>
      <c r="B115" s="247">
        <v>31.0</v>
      </c>
      <c r="C115" s="248" t="s">
        <v>215</v>
      </c>
      <c r="D115" s="243"/>
      <c r="E115" s="243"/>
      <c r="F115" s="243"/>
      <c r="G115" s="243"/>
      <c r="H115" s="243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</row>
    <row r="116" ht="15.75" customHeight="1">
      <c r="A116" s="243"/>
      <c r="B116" s="247">
        <v>32.0</v>
      </c>
      <c r="C116" s="248" t="s">
        <v>216</v>
      </c>
      <c r="D116" s="243"/>
      <c r="E116" s="243"/>
      <c r="F116" s="243"/>
      <c r="G116" s="243"/>
      <c r="H116" s="243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</row>
    <row r="117" ht="15.75" customHeight="1">
      <c r="A117" s="243"/>
      <c r="B117" s="247">
        <v>33.0</v>
      </c>
      <c r="C117" s="248" t="s">
        <v>217</v>
      </c>
      <c r="D117" s="243"/>
      <c r="E117" s="243"/>
      <c r="F117" s="243"/>
      <c r="G117" s="243"/>
      <c r="H117" s="243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</row>
    <row r="118" ht="15.75" customHeight="1">
      <c r="A118" s="243"/>
      <c r="B118" s="247">
        <v>34.0</v>
      </c>
      <c r="C118" s="248" t="s">
        <v>218</v>
      </c>
      <c r="D118" s="243"/>
      <c r="E118" s="243"/>
      <c r="F118" s="243"/>
      <c r="G118" s="243"/>
      <c r="H118" s="243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</row>
    <row r="119" ht="15.75" customHeight="1">
      <c r="A119" s="243"/>
      <c r="B119" s="93">
        <v>35.0</v>
      </c>
      <c r="C119" s="248" t="s">
        <v>219</v>
      </c>
      <c r="D119" s="243"/>
      <c r="E119" s="243"/>
      <c r="F119" s="243"/>
      <c r="G119" s="243"/>
      <c r="H119" s="243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</row>
    <row r="120" ht="15.75" customHeight="1">
      <c r="A120" s="243"/>
      <c r="B120" s="93">
        <v>36.0</v>
      </c>
      <c r="C120" s="249" t="s">
        <v>220</v>
      </c>
      <c r="D120" s="243"/>
      <c r="E120" s="243"/>
      <c r="F120" s="243"/>
      <c r="G120" s="243"/>
      <c r="H120" s="243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</row>
    <row r="121" ht="15.75" customHeight="1">
      <c r="A121" s="243"/>
      <c r="B121" s="258" t="s">
        <v>221</v>
      </c>
      <c r="C121" s="15"/>
      <c r="D121" s="243"/>
      <c r="E121" s="243"/>
      <c r="F121" s="243"/>
      <c r="G121" s="243"/>
      <c r="H121" s="243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</row>
    <row r="122" ht="15.75" customHeight="1">
      <c r="A122" s="243"/>
      <c r="B122" s="259">
        <v>36.0</v>
      </c>
      <c r="C122" s="252" t="s">
        <v>222</v>
      </c>
      <c r="D122" s="243"/>
      <c r="E122" s="243"/>
      <c r="F122" s="243"/>
      <c r="G122" s="243"/>
      <c r="H122" s="243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</row>
    <row r="123" ht="15.75" customHeight="1">
      <c r="A123" s="243"/>
      <c r="B123" s="260">
        <v>37.0</v>
      </c>
      <c r="C123" s="253" t="s">
        <v>223</v>
      </c>
      <c r="D123" s="243"/>
      <c r="E123" s="243"/>
      <c r="F123" s="243"/>
      <c r="G123" s="243"/>
      <c r="H123" s="243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</row>
    <row r="124" ht="15.75" customHeight="1">
      <c r="A124" s="243"/>
      <c r="B124" s="260">
        <v>38.0</v>
      </c>
      <c r="C124" s="253" t="s">
        <v>224</v>
      </c>
      <c r="D124" s="243"/>
      <c r="E124" s="243"/>
      <c r="F124" s="243"/>
      <c r="G124" s="243"/>
      <c r="H124" s="243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</row>
    <row r="125" ht="15.75" customHeight="1">
      <c r="A125" s="243"/>
      <c r="B125" s="260">
        <v>39.0</v>
      </c>
      <c r="C125" s="253" t="s">
        <v>225</v>
      </c>
      <c r="D125" s="243"/>
      <c r="E125" s="243"/>
      <c r="F125" s="243"/>
      <c r="G125" s="243"/>
      <c r="H125" s="243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</row>
    <row r="126" ht="15.75" customHeight="1">
      <c r="A126" s="243"/>
      <c r="B126" s="260">
        <v>40.0</v>
      </c>
      <c r="C126" s="253" t="s">
        <v>226</v>
      </c>
      <c r="D126" s="243"/>
      <c r="E126" s="243"/>
      <c r="F126" s="243"/>
      <c r="G126" s="243"/>
      <c r="H126" s="243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</row>
    <row r="127" ht="15.75" customHeight="1">
      <c r="A127" s="243"/>
      <c r="B127" s="260">
        <v>41.0</v>
      </c>
      <c r="C127" s="253" t="s">
        <v>227</v>
      </c>
      <c r="D127" s="243"/>
      <c r="E127" s="243"/>
      <c r="F127" s="243"/>
      <c r="G127" s="243"/>
      <c r="H127" s="243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</row>
    <row r="128" ht="15.75" customHeight="1">
      <c r="A128" s="243"/>
      <c r="B128" s="260">
        <v>42.0</v>
      </c>
      <c r="C128" s="253" t="s">
        <v>228</v>
      </c>
      <c r="D128" s="243"/>
      <c r="E128" s="243"/>
      <c r="F128" s="243"/>
      <c r="G128" s="243"/>
      <c r="H128" s="243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</row>
    <row r="129" ht="15.75" customHeight="1">
      <c r="A129" s="243"/>
      <c r="B129" s="260">
        <v>43.0</v>
      </c>
      <c r="C129" s="253" t="s">
        <v>229</v>
      </c>
      <c r="D129" s="243"/>
      <c r="E129" s="243"/>
      <c r="F129" s="243"/>
      <c r="G129" s="243"/>
      <c r="H129" s="243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</row>
    <row r="130" ht="15.75" customHeight="1">
      <c r="A130" s="243"/>
      <c r="B130" s="260">
        <v>44.0</v>
      </c>
      <c r="C130" s="253" t="s">
        <v>230</v>
      </c>
      <c r="D130" s="243"/>
      <c r="E130" s="243"/>
      <c r="F130" s="243"/>
      <c r="G130" s="243"/>
      <c r="H130" s="243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</row>
    <row r="131" ht="15.75" customHeight="1">
      <c r="A131" s="243"/>
      <c r="B131" s="260">
        <v>45.0</v>
      </c>
      <c r="C131" s="253" t="s">
        <v>231</v>
      </c>
      <c r="D131" s="243"/>
      <c r="E131" s="243"/>
      <c r="F131" s="243"/>
      <c r="G131" s="243"/>
      <c r="H131" s="243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</row>
    <row r="132" ht="15.75" customHeight="1">
      <c r="A132" s="243"/>
      <c r="B132" s="260">
        <v>46.0</v>
      </c>
      <c r="C132" s="253" t="s">
        <v>232</v>
      </c>
      <c r="D132" s="243"/>
      <c r="E132" s="243"/>
      <c r="F132" s="243"/>
      <c r="G132" s="243"/>
      <c r="H132" s="243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</row>
    <row r="133" ht="15.75" customHeight="1">
      <c r="A133" s="243"/>
      <c r="B133" s="260">
        <v>47.0</v>
      </c>
      <c r="C133" s="253" t="s">
        <v>233</v>
      </c>
      <c r="D133" s="243"/>
      <c r="E133" s="243"/>
      <c r="F133" s="243"/>
      <c r="G133" s="243"/>
      <c r="H133" s="243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</row>
    <row r="134" ht="15.75" customHeight="1">
      <c r="A134" s="243"/>
      <c r="B134" s="260">
        <v>48.0</v>
      </c>
      <c r="C134" s="253" t="s">
        <v>234</v>
      </c>
      <c r="D134" s="243"/>
      <c r="E134" s="243"/>
      <c r="F134" s="243"/>
      <c r="G134" s="243"/>
      <c r="H134" s="243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</row>
    <row r="135" ht="15.75" customHeight="1">
      <c r="A135" s="243"/>
      <c r="B135" s="260">
        <v>49.0</v>
      </c>
      <c r="C135" s="253" t="s">
        <v>235</v>
      </c>
      <c r="D135" s="243"/>
      <c r="E135" s="243"/>
      <c r="F135" s="243"/>
      <c r="G135" s="243"/>
      <c r="H135" s="243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</row>
    <row r="136" ht="15.75" customHeight="1">
      <c r="A136" s="243"/>
      <c r="B136" s="260">
        <v>50.0</v>
      </c>
      <c r="C136" s="253" t="s">
        <v>236</v>
      </c>
      <c r="D136" s="243"/>
      <c r="E136" s="243"/>
      <c r="F136" s="243"/>
      <c r="G136" s="243"/>
      <c r="H136" s="243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</row>
    <row r="137" ht="15.75" customHeight="1">
      <c r="A137" s="243"/>
      <c r="B137" s="260">
        <v>51.0</v>
      </c>
      <c r="C137" s="253" t="s">
        <v>237</v>
      </c>
      <c r="D137" s="243"/>
      <c r="E137" s="243"/>
      <c r="F137" s="243"/>
      <c r="G137" s="243"/>
      <c r="H137" s="243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</row>
    <row r="138" ht="15.75" customHeight="1">
      <c r="A138" s="243"/>
      <c r="B138" s="260">
        <v>52.0</v>
      </c>
      <c r="C138" s="253" t="s">
        <v>238</v>
      </c>
      <c r="D138" s="243"/>
      <c r="E138" s="243"/>
      <c r="F138" s="243"/>
      <c r="G138" s="243"/>
      <c r="H138" s="243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</row>
    <row r="139" ht="15.75" customHeight="1">
      <c r="A139" s="243"/>
      <c r="B139" s="260">
        <v>53.0</v>
      </c>
      <c r="C139" s="253" t="s">
        <v>238</v>
      </c>
      <c r="D139" s="243"/>
      <c r="E139" s="243"/>
      <c r="F139" s="243"/>
      <c r="G139" s="243"/>
      <c r="H139" s="243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</row>
    <row r="140" ht="15.75" customHeight="1">
      <c r="A140" s="243"/>
      <c r="B140" s="260">
        <v>54.0</v>
      </c>
      <c r="C140" s="253" t="s">
        <v>239</v>
      </c>
      <c r="D140" s="243"/>
      <c r="E140" s="243"/>
      <c r="F140" s="243"/>
      <c r="G140" s="243"/>
      <c r="H140" s="243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</row>
    <row r="141" ht="15.75" customHeight="1">
      <c r="A141" s="243"/>
      <c r="B141" s="260">
        <v>55.0</v>
      </c>
      <c r="C141" s="253" t="s">
        <v>240</v>
      </c>
      <c r="D141" s="243"/>
      <c r="E141" s="243"/>
      <c r="F141" s="243"/>
      <c r="G141" s="243"/>
      <c r="H141" s="243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</row>
    <row r="142" ht="15.75" customHeight="1">
      <c r="A142" s="243"/>
      <c r="B142" s="260">
        <v>56.0</v>
      </c>
      <c r="C142" s="253" t="s">
        <v>241</v>
      </c>
      <c r="D142" s="243"/>
      <c r="E142" s="243"/>
      <c r="F142" s="243"/>
      <c r="G142" s="243"/>
      <c r="H142" s="243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</row>
    <row r="143" ht="15.75" customHeight="1">
      <c r="A143" s="243"/>
      <c r="B143" s="260">
        <v>57.0</v>
      </c>
      <c r="C143" s="253" t="s">
        <v>242</v>
      </c>
      <c r="D143" s="243"/>
      <c r="E143" s="243"/>
      <c r="F143" s="243"/>
      <c r="G143" s="243"/>
      <c r="H143" s="243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</row>
    <row r="144" ht="15.75" customHeight="1">
      <c r="A144" s="243"/>
      <c r="B144" s="260">
        <v>58.0</v>
      </c>
      <c r="C144" s="253" t="s">
        <v>243</v>
      </c>
      <c r="D144" s="243"/>
      <c r="E144" s="243"/>
      <c r="F144" s="243"/>
      <c r="G144" s="243"/>
      <c r="H144" s="243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</row>
    <row r="145" ht="15.75" customHeight="1">
      <c r="A145" s="243"/>
      <c r="B145" s="260">
        <v>59.0</v>
      </c>
      <c r="C145" s="253" t="s">
        <v>244</v>
      </c>
      <c r="D145" s="243"/>
      <c r="E145" s="243"/>
      <c r="F145" s="243"/>
      <c r="G145" s="243"/>
      <c r="H145" s="243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</row>
    <row r="146" ht="15.75" customHeight="1">
      <c r="A146" s="243"/>
      <c r="B146" s="260">
        <v>60.0</v>
      </c>
      <c r="C146" s="253" t="s">
        <v>245</v>
      </c>
      <c r="D146" s="243"/>
      <c r="E146" s="243"/>
      <c r="F146" s="243"/>
      <c r="G146" s="243"/>
      <c r="H146" s="243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</row>
    <row r="147" ht="15.75" customHeight="1">
      <c r="A147" s="243"/>
      <c r="B147" s="260">
        <v>61.0</v>
      </c>
      <c r="C147" s="253" t="s">
        <v>246</v>
      </c>
      <c r="D147" s="243"/>
      <c r="E147" s="243"/>
      <c r="F147" s="243"/>
      <c r="G147" s="243"/>
      <c r="H147" s="243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</row>
    <row r="148" ht="15.75" customHeight="1">
      <c r="A148" s="243"/>
      <c r="B148" s="260">
        <v>62.0</v>
      </c>
      <c r="C148" s="253" t="s">
        <v>247</v>
      </c>
      <c r="D148" s="243"/>
      <c r="E148" s="243"/>
      <c r="F148" s="243"/>
      <c r="G148" s="243"/>
      <c r="H148" s="243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</row>
    <row r="149" ht="15.75" customHeight="1">
      <c r="A149" s="243"/>
      <c r="B149" s="260">
        <v>63.0</v>
      </c>
      <c r="C149" s="253" t="s">
        <v>248</v>
      </c>
      <c r="D149" s="243"/>
      <c r="E149" s="243"/>
      <c r="F149" s="243"/>
      <c r="G149" s="243"/>
      <c r="H149" s="243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</row>
    <row r="150" ht="15.75" customHeight="1">
      <c r="A150" s="243"/>
      <c r="B150" s="260">
        <v>64.0</v>
      </c>
      <c r="C150" s="253" t="s">
        <v>249</v>
      </c>
      <c r="D150" s="243"/>
      <c r="E150" s="243"/>
      <c r="F150" s="243"/>
      <c r="G150" s="243"/>
      <c r="H150" s="243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</row>
    <row r="151" ht="15.75" customHeight="1">
      <c r="A151" s="243"/>
      <c r="B151" s="260">
        <v>65.0</v>
      </c>
      <c r="C151" s="253" t="s">
        <v>250</v>
      </c>
      <c r="D151" s="243"/>
      <c r="E151" s="243"/>
      <c r="F151" s="243"/>
      <c r="G151" s="243"/>
      <c r="H151" s="243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</row>
    <row r="152" ht="15.75" customHeight="1">
      <c r="A152" s="243"/>
      <c r="B152" s="260">
        <v>66.0</v>
      </c>
      <c r="C152" s="253" t="s">
        <v>251</v>
      </c>
      <c r="D152" s="243"/>
      <c r="E152" s="243"/>
      <c r="F152" s="243"/>
      <c r="G152" s="243"/>
      <c r="H152" s="243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</row>
    <row r="153" ht="15.75" customHeight="1">
      <c r="A153" s="243"/>
      <c r="B153" s="260">
        <v>67.0</v>
      </c>
      <c r="C153" s="253" t="s">
        <v>252</v>
      </c>
      <c r="D153" s="243"/>
      <c r="E153" s="243"/>
      <c r="F153" s="243"/>
      <c r="G153" s="243"/>
      <c r="H153" s="243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</row>
    <row r="154" ht="15.75" customHeight="1">
      <c r="A154" s="243"/>
      <c r="B154" s="260">
        <v>68.0</v>
      </c>
      <c r="C154" s="253" t="s">
        <v>253</v>
      </c>
      <c r="D154" s="243"/>
      <c r="E154" s="243"/>
      <c r="F154" s="243"/>
      <c r="G154" s="243"/>
      <c r="H154" s="243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</row>
    <row r="155" ht="15.75" customHeight="1">
      <c r="A155" s="243"/>
      <c r="B155" s="260">
        <v>69.0</v>
      </c>
      <c r="C155" s="253" t="s">
        <v>254</v>
      </c>
      <c r="D155" s="243"/>
      <c r="E155" s="243"/>
      <c r="F155" s="243"/>
      <c r="G155" s="243"/>
      <c r="H155" s="243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</row>
    <row r="156" ht="15.75" customHeight="1">
      <c r="A156" s="243"/>
      <c r="B156" s="260">
        <v>70.0</v>
      </c>
      <c r="C156" s="253" t="s">
        <v>255</v>
      </c>
      <c r="D156" s="243"/>
      <c r="E156" s="243"/>
      <c r="F156" s="243"/>
      <c r="G156" s="243"/>
      <c r="H156" s="243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</row>
    <row r="157" ht="15.75" customHeight="1">
      <c r="A157" s="243"/>
      <c r="B157" s="260">
        <v>71.0</v>
      </c>
      <c r="C157" s="253" t="s">
        <v>256</v>
      </c>
      <c r="D157" s="243"/>
      <c r="E157" s="243"/>
      <c r="F157" s="243"/>
      <c r="G157" s="243"/>
      <c r="H157" s="243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</row>
    <row r="158" ht="15.75" customHeight="1">
      <c r="A158" s="243"/>
      <c r="B158" s="260">
        <v>72.0</v>
      </c>
      <c r="C158" s="253" t="s">
        <v>257</v>
      </c>
      <c r="D158" s="243"/>
      <c r="E158" s="243"/>
      <c r="F158" s="243"/>
      <c r="G158" s="243"/>
      <c r="H158" s="243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</row>
    <row r="159" ht="15.75" customHeight="1">
      <c r="A159" s="243"/>
      <c r="B159" s="260">
        <v>73.0</v>
      </c>
      <c r="C159" s="253" t="s">
        <v>258</v>
      </c>
      <c r="D159" s="243"/>
      <c r="E159" s="243"/>
      <c r="F159" s="243"/>
      <c r="G159" s="243"/>
      <c r="H159" s="243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</row>
    <row r="160" ht="15.75" customHeight="1">
      <c r="A160" s="243"/>
      <c r="B160" s="260">
        <v>74.0</v>
      </c>
      <c r="C160" s="253" t="s">
        <v>259</v>
      </c>
      <c r="D160" s="243"/>
      <c r="E160" s="243"/>
      <c r="F160" s="243"/>
      <c r="G160" s="243"/>
      <c r="H160" s="243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</row>
    <row r="161" ht="15.75" customHeight="1">
      <c r="A161" s="243"/>
      <c r="B161" s="260">
        <v>75.0</v>
      </c>
      <c r="C161" s="253" t="s">
        <v>260</v>
      </c>
      <c r="D161" s="243"/>
      <c r="E161" s="243"/>
      <c r="F161" s="243"/>
      <c r="G161" s="243"/>
      <c r="H161" s="243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</row>
    <row r="162" ht="15.75" customHeight="1">
      <c r="A162" s="243"/>
      <c r="B162" s="260">
        <v>76.0</v>
      </c>
      <c r="C162" s="253" t="s">
        <v>261</v>
      </c>
      <c r="D162" s="243"/>
      <c r="E162" s="243"/>
      <c r="F162" s="243"/>
      <c r="G162" s="243"/>
      <c r="H162" s="243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</row>
    <row r="163" ht="15.75" customHeight="1">
      <c r="A163" s="243"/>
      <c r="B163" s="260">
        <v>77.0</v>
      </c>
      <c r="C163" s="253" t="s">
        <v>262</v>
      </c>
      <c r="D163" s="243"/>
      <c r="E163" s="243"/>
      <c r="F163" s="243"/>
      <c r="G163" s="243"/>
      <c r="H163" s="243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</row>
    <row r="164" ht="15.75" customHeight="1">
      <c r="A164" s="243"/>
      <c r="B164" s="260">
        <v>78.0</v>
      </c>
      <c r="C164" s="253" t="s">
        <v>250</v>
      </c>
      <c r="D164" s="243"/>
      <c r="E164" s="243"/>
      <c r="F164" s="243"/>
      <c r="G164" s="243"/>
      <c r="H164" s="243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</row>
    <row r="165" ht="15.75" customHeight="1">
      <c r="A165" s="243"/>
      <c r="B165" s="260">
        <v>79.0</v>
      </c>
      <c r="C165" s="253" t="s">
        <v>263</v>
      </c>
      <c r="D165" s="243"/>
      <c r="E165" s="243"/>
      <c r="F165" s="243"/>
      <c r="G165" s="243"/>
      <c r="H165" s="243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</row>
    <row r="166" ht="15.75" customHeight="1">
      <c r="A166" s="243"/>
      <c r="B166" s="260">
        <v>80.0</v>
      </c>
      <c r="C166" s="253" t="s">
        <v>264</v>
      </c>
      <c r="D166" s="243"/>
      <c r="E166" s="243"/>
      <c r="F166" s="243"/>
      <c r="G166" s="243"/>
      <c r="H166" s="243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</row>
    <row r="167" ht="15.75" customHeight="1">
      <c r="A167" s="243"/>
      <c r="B167" s="260">
        <v>81.0</v>
      </c>
      <c r="C167" s="253" t="s">
        <v>265</v>
      </c>
      <c r="D167" s="243"/>
      <c r="E167" s="243"/>
      <c r="F167" s="243"/>
      <c r="G167" s="243"/>
      <c r="H167" s="243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</row>
    <row r="168" ht="15.75" customHeight="1">
      <c r="A168" s="243"/>
      <c r="B168" s="260">
        <v>82.0</v>
      </c>
      <c r="C168" s="253" t="s">
        <v>266</v>
      </c>
      <c r="D168" s="243"/>
      <c r="E168" s="243"/>
      <c r="F168" s="243"/>
      <c r="G168" s="243"/>
      <c r="H168" s="243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</row>
    <row r="169" ht="15.75" customHeight="1">
      <c r="A169" s="243"/>
      <c r="B169" s="260">
        <v>83.0</v>
      </c>
      <c r="C169" s="253" t="s">
        <v>267</v>
      </c>
      <c r="D169" s="243"/>
      <c r="E169" s="243"/>
      <c r="F169" s="243"/>
      <c r="G169" s="243"/>
      <c r="H169" s="243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</row>
    <row r="170" ht="15.75" customHeight="1">
      <c r="A170" s="243"/>
      <c r="B170" s="260">
        <v>84.0</v>
      </c>
      <c r="C170" s="253" t="s">
        <v>268</v>
      </c>
      <c r="D170" s="243"/>
      <c r="E170" s="243"/>
      <c r="F170" s="243"/>
      <c r="G170" s="243"/>
      <c r="H170" s="243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</row>
    <row r="171" ht="15.75" customHeight="1">
      <c r="A171" s="243"/>
      <c r="B171" s="93">
        <v>85.0</v>
      </c>
      <c r="C171" s="256" t="s">
        <v>269</v>
      </c>
      <c r="D171" s="243"/>
      <c r="E171" s="243"/>
      <c r="F171" s="243"/>
      <c r="G171" s="243"/>
      <c r="H171" s="243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</row>
    <row r="172" ht="15.0" customHeight="1">
      <c r="A172" s="243"/>
      <c r="B172" s="243"/>
      <c r="C172" s="243"/>
      <c r="D172" s="243"/>
      <c r="E172" s="243"/>
      <c r="F172" s="243"/>
      <c r="G172" s="243"/>
      <c r="H172" s="243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</row>
    <row r="173" ht="15.75" hidden="1" customHeight="1">
      <c r="A173" s="243"/>
      <c r="B173" s="243"/>
      <c r="C173" s="243"/>
      <c r="D173" s="243"/>
      <c r="E173" s="243"/>
      <c r="F173" s="243"/>
      <c r="G173" s="243"/>
      <c r="H173" s="243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</row>
    <row r="174" ht="15.75" hidden="1" customHeight="1">
      <c r="A174" s="243"/>
      <c r="B174" s="243"/>
      <c r="C174" s="243"/>
      <c r="D174" s="243"/>
      <c r="E174" s="243"/>
      <c r="F174" s="243"/>
      <c r="G174" s="243"/>
      <c r="H174" s="243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</row>
    <row r="175" ht="15.75" hidden="1" customHeight="1">
      <c r="A175" s="243"/>
      <c r="B175" s="243"/>
      <c r="C175" s="243"/>
      <c r="D175" s="243"/>
      <c r="E175" s="243"/>
      <c r="F175" s="243"/>
      <c r="G175" s="243"/>
      <c r="H175" s="243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</row>
    <row r="176" ht="15.75" hidden="1" customHeight="1">
      <c r="A176" s="243"/>
      <c r="B176" s="243"/>
      <c r="C176" s="243"/>
      <c r="D176" s="243"/>
      <c r="E176" s="243"/>
      <c r="F176" s="243"/>
      <c r="G176" s="243"/>
      <c r="H176" s="243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</row>
    <row r="177" ht="15.75" hidden="1" customHeight="1">
      <c r="A177" s="243"/>
      <c r="B177" s="243"/>
      <c r="C177" s="243"/>
      <c r="D177" s="243"/>
      <c r="E177" s="243"/>
      <c r="F177" s="243"/>
      <c r="G177" s="243"/>
      <c r="H177" s="243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</row>
    <row r="178" ht="15.75" hidden="1" customHeight="1">
      <c r="A178" s="243"/>
      <c r="B178" s="243"/>
      <c r="C178" s="243"/>
      <c r="D178" s="243"/>
      <c r="E178" s="243"/>
      <c r="F178" s="243"/>
      <c r="G178" s="243"/>
      <c r="H178" s="243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</row>
    <row r="179" ht="15.75" hidden="1" customHeight="1">
      <c r="A179" s="243"/>
      <c r="B179" s="243"/>
      <c r="C179" s="243"/>
      <c r="D179" s="243"/>
      <c r="E179" s="243"/>
      <c r="F179" s="243"/>
      <c r="G179" s="243"/>
      <c r="H179" s="243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</row>
    <row r="180" ht="15.75" hidden="1" customHeight="1">
      <c r="A180" s="243"/>
      <c r="B180" s="243"/>
      <c r="C180" s="243"/>
      <c r="D180" s="243"/>
      <c r="E180" s="243"/>
      <c r="F180" s="243"/>
      <c r="G180" s="243"/>
      <c r="H180" s="243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</row>
    <row r="181" ht="15.75" hidden="1" customHeight="1">
      <c r="A181" s="243"/>
      <c r="B181" s="243"/>
      <c r="C181" s="243"/>
      <c r="D181" s="243"/>
      <c r="E181" s="243"/>
      <c r="F181" s="243"/>
      <c r="G181" s="243"/>
      <c r="H181" s="243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</row>
    <row r="182" ht="15.75" hidden="1" customHeight="1">
      <c r="A182" s="243"/>
      <c r="B182" s="243"/>
      <c r="C182" s="243"/>
      <c r="D182" s="243"/>
      <c r="E182" s="243"/>
      <c r="F182" s="243"/>
      <c r="G182" s="243"/>
      <c r="H182" s="243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</row>
    <row r="183" ht="15.75" hidden="1" customHeight="1">
      <c r="A183" s="243"/>
      <c r="B183" s="243"/>
      <c r="C183" s="243"/>
      <c r="D183" s="243"/>
      <c r="E183" s="243"/>
      <c r="F183" s="243"/>
      <c r="G183" s="243"/>
      <c r="H183" s="243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</row>
    <row r="184" ht="15.75" hidden="1" customHeight="1">
      <c r="A184" s="243"/>
      <c r="B184" s="243"/>
      <c r="C184" s="243"/>
      <c r="D184" s="243"/>
      <c r="E184" s="243"/>
      <c r="F184" s="243"/>
      <c r="G184" s="243"/>
      <c r="H184" s="243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</row>
    <row r="185" ht="15.75" hidden="1" customHeight="1">
      <c r="A185" s="243"/>
      <c r="B185" s="243"/>
      <c r="C185" s="243"/>
      <c r="D185" s="243"/>
      <c r="E185" s="243"/>
      <c r="F185" s="243"/>
      <c r="G185" s="243"/>
      <c r="H185" s="243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</row>
    <row r="186" ht="15.75" hidden="1" customHeight="1">
      <c r="A186" s="243"/>
      <c r="B186" s="243"/>
      <c r="C186" s="243"/>
      <c r="D186" s="243"/>
      <c r="E186" s="243"/>
      <c r="F186" s="243"/>
      <c r="G186" s="243"/>
      <c r="H186" s="243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</row>
    <row r="187" ht="15.75" hidden="1" customHeight="1">
      <c r="A187" s="243"/>
      <c r="B187" s="243"/>
      <c r="C187" s="243"/>
      <c r="D187" s="243"/>
      <c r="E187" s="243"/>
      <c r="F187" s="243"/>
      <c r="G187" s="243"/>
      <c r="H187" s="243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</row>
    <row r="188" ht="15.75" hidden="1" customHeight="1">
      <c r="A188" s="243"/>
      <c r="B188" s="243"/>
      <c r="C188" s="243"/>
      <c r="D188" s="243"/>
      <c r="E188" s="243"/>
      <c r="F188" s="243"/>
      <c r="G188" s="243"/>
      <c r="H188" s="243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</row>
    <row r="189" ht="15.75" hidden="1" customHeight="1">
      <c r="A189" s="243"/>
      <c r="B189" s="243"/>
      <c r="C189" s="243"/>
      <c r="D189" s="243"/>
      <c r="E189" s="243"/>
      <c r="F189" s="243"/>
      <c r="G189" s="243"/>
      <c r="H189" s="243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</row>
    <row r="190" ht="15.75" hidden="1" customHeight="1">
      <c r="A190" s="243"/>
      <c r="B190" s="243"/>
      <c r="C190" s="243"/>
      <c r="D190" s="243"/>
      <c r="E190" s="243"/>
      <c r="F190" s="243"/>
      <c r="G190" s="243"/>
      <c r="H190" s="243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</row>
    <row r="191" ht="15.75" hidden="1" customHeight="1">
      <c r="A191" s="243"/>
      <c r="B191" s="243"/>
      <c r="C191" s="243"/>
      <c r="D191" s="243"/>
      <c r="E191" s="243"/>
      <c r="F191" s="243"/>
      <c r="G191" s="243"/>
      <c r="H191" s="243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</row>
    <row r="192" ht="15.75" hidden="1" customHeight="1">
      <c r="A192" s="243"/>
      <c r="B192" s="243"/>
      <c r="C192" s="243"/>
      <c r="D192" s="243"/>
      <c r="E192" s="243"/>
      <c r="F192" s="243"/>
      <c r="G192" s="243"/>
      <c r="H192" s="243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</row>
    <row r="193" ht="15.75" hidden="1" customHeight="1">
      <c r="A193" s="243"/>
      <c r="B193" s="243"/>
      <c r="C193" s="243"/>
      <c r="D193" s="243"/>
      <c r="E193" s="243"/>
      <c r="F193" s="243"/>
      <c r="G193" s="243"/>
      <c r="H193" s="243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</row>
    <row r="194" ht="15.75" hidden="1" customHeight="1">
      <c r="A194" s="243"/>
      <c r="B194" s="243"/>
      <c r="C194" s="243"/>
      <c r="D194" s="243"/>
      <c r="E194" s="243"/>
      <c r="F194" s="243"/>
      <c r="G194" s="243"/>
      <c r="H194" s="243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</row>
    <row r="195" ht="15.75" hidden="1" customHeight="1">
      <c r="A195" s="243"/>
      <c r="B195" s="243"/>
      <c r="C195" s="243"/>
      <c r="D195" s="243"/>
      <c r="E195" s="243"/>
      <c r="F195" s="243"/>
      <c r="G195" s="243"/>
      <c r="H195" s="243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</row>
    <row r="196" ht="15.75" hidden="1" customHeight="1">
      <c r="A196" s="243"/>
      <c r="B196" s="243"/>
      <c r="C196" s="243"/>
      <c r="D196" s="243"/>
      <c r="E196" s="243"/>
      <c r="F196" s="243"/>
      <c r="G196" s="243"/>
      <c r="H196" s="243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</row>
    <row r="197" ht="15.75" hidden="1" customHeight="1">
      <c r="A197" s="243"/>
      <c r="B197" s="243"/>
      <c r="C197" s="243"/>
      <c r="D197" s="243"/>
      <c r="E197" s="243"/>
      <c r="F197" s="243"/>
      <c r="G197" s="243"/>
      <c r="H197" s="243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</row>
    <row r="198" ht="15.75" hidden="1" customHeight="1">
      <c r="A198" s="243"/>
      <c r="B198" s="243"/>
      <c r="C198" s="243"/>
      <c r="D198" s="243"/>
      <c r="E198" s="243"/>
      <c r="F198" s="243"/>
      <c r="G198" s="243"/>
      <c r="H198" s="243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</row>
    <row r="199" ht="15.75" hidden="1" customHeight="1">
      <c r="A199" s="243"/>
      <c r="B199" s="243"/>
      <c r="C199" s="243"/>
      <c r="D199" s="243"/>
      <c r="E199" s="243"/>
      <c r="F199" s="243"/>
      <c r="G199" s="243"/>
      <c r="H199" s="243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</row>
    <row r="200" ht="15.75" hidden="1" customHeight="1">
      <c r="A200" s="243"/>
      <c r="B200" s="243"/>
      <c r="C200" s="243"/>
      <c r="D200" s="243"/>
      <c r="E200" s="243"/>
      <c r="F200" s="243"/>
      <c r="G200" s="243"/>
      <c r="H200" s="243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</row>
    <row r="201" ht="15.75" hidden="1" customHeight="1">
      <c r="A201" s="243"/>
      <c r="B201" s="243"/>
      <c r="C201" s="243"/>
      <c r="D201" s="243"/>
      <c r="E201" s="243"/>
      <c r="F201" s="243"/>
      <c r="G201" s="243"/>
      <c r="H201" s="243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</row>
    <row r="202" ht="15.75" hidden="1" customHeight="1">
      <c r="A202" s="243"/>
      <c r="B202" s="243"/>
      <c r="C202" s="243"/>
      <c r="D202" s="243"/>
      <c r="E202" s="243"/>
      <c r="F202" s="243"/>
      <c r="G202" s="243"/>
      <c r="H202" s="243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</row>
    <row r="203" ht="15.75" hidden="1" customHeight="1">
      <c r="A203" s="243"/>
      <c r="B203" s="243"/>
      <c r="C203" s="243"/>
      <c r="D203" s="243"/>
      <c r="E203" s="243"/>
      <c r="F203" s="243"/>
      <c r="G203" s="243"/>
      <c r="H203" s="243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</row>
    <row r="204" ht="15.75" hidden="1" customHeight="1">
      <c r="A204" s="243"/>
      <c r="B204" s="243"/>
      <c r="C204" s="243"/>
      <c r="D204" s="243"/>
      <c r="E204" s="243"/>
      <c r="F204" s="243"/>
      <c r="G204" s="243"/>
      <c r="H204" s="243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</row>
    <row r="205" ht="15.75" hidden="1" customHeight="1">
      <c r="A205" s="243"/>
      <c r="B205" s="243"/>
      <c r="C205" s="243"/>
      <c r="D205" s="243"/>
      <c r="E205" s="243"/>
      <c r="F205" s="243"/>
      <c r="G205" s="243"/>
      <c r="H205" s="243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</row>
    <row r="206" ht="15.75" hidden="1" customHeight="1">
      <c r="A206" s="243"/>
      <c r="B206" s="243"/>
      <c r="C206" s="243"/>
      <c r="D206" s="243"/>
      <c r="E206" s="243"/>
      <c r="F206" s="243"/>
      <c r="G206" s="243"/>
      <c r="H206" s="243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</row>
    <row r="207" ht="15.75" hidden="1" customHeight="1">
      <c r="A207" s="243"/>
      <c r="B207" s="243"/>
      <c r="C207" s="243"/>
      <c r="D207" s="243"/>
      <c r="E207" s="243"/>
      <c r="F207" s="243"/>
      <c r="G207" s="243"/>
      <c r="H207" s="243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</row>
    <row r="208" ht="15.75" hidden="1" customHeight="1">
      <c r="A208" s="243"/>
      <c r="B208" s="243"/>
      <c r="C208" s="243"/>
      <c r="D208" s="243"/>
      <c r="E208" s="243"/>
      <c r="F208" s="243"/>
      <c r="G208" s="243"/>
      <c r="H208" s="243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</row>
    <row r="209" ht="15.75" hidden="1" customHeight="1">
      <c r="A209" s="243"/>
      <c r="B209" s="243"/>
      <c r="C209" s="243"/>
      <c r="D209" s="243"/>
      <c r="E209" s="243"/>
      <c r="F209" s="243"/>
      <c r="G209" s="243"/>
      <c r="H209" s="243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</row>
    <row r="210" ht="15.75" hidden="1" customHeight="1">
      <c r="A210" s="243"/>
      <c r="B210" s="243"/>
      <c r="C210" s="243"/>
      <c r="D210" s="243"/>
      <c r="E210" s="243"/>
      <c r="F210" s="243"/>
      <c r="G210" s="243"/>
      <c r="H210" s="243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</row>
    <row r="211" ht="15.75" hidden="1" customHeight="1">
      <c r="A211" s="243"/>
      <c r="B211" s="243"/>
      <c r="C211" s="243"/>
      <c r="D211" s="243"/>
      <c r="E211" s="243"/>
      <c r="F211" s="243"/>
      <c r="G211" s="243"/>
      <c r="H211" s="243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</row>
    <row r="212" ht="15.75" hidden="1" customHeight="1">
      <c r="A212" s="243"/>
      <c r="B212" s="243"/>
      <c r="C212" s="243"/>
      <c r="D212" s="243"/>
      <c r="E212" s="243"/>
      <c r="F212" s="243"/>
      <c r="G212" s="243"/>
      <c r="H212" s="243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</row>
    <row r="213" ht="15.75" hidden="1" customHeight="1">
      <c r="A213" s="243"/>
      <c r="B213" s="243"/>
      <c r="C213" s="243"/>
      <c r="D213" s="243"/>
      <c r="E213" s="243"/>
      <c r="F213" s="243"/>
      <c r="G213" s="243"/>
      <c r="H213" s="243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</row>
    <row r="214" ht="15.75" hidden="1" customHeight="1">
      <c r="A214" s="243"/>
      <c r="B214" s="243"/>
      <c r="C214" s="243"/>
      <c r="D214" s="243"/>
      <c r="E214" s="243"/>
      <c r="F214" s="243"/>
      <c r="G214" s="243"/>
      <c r="H214" s="243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</row>
    <row r="215" ht="15.75" hidden="1" customHeight="1">
      <c r="A215" s="243"/>
      <c r="B215" s="243"/>
      <c r="C215" s="243"/>
      <c r="D215" s="243"/>
      <c r="E215" s="243"/>
      <c r="F215" s="243"/>
      <c r="G215" s="243"/>
      <c r="H215" s="243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</row>
    <row r="216" ht="15.75" hidden="1" customHeight="1">
      <c r="A216" s="243"/>
      <c r="B216" s="243"/>
      <c r="C216" s="243"/>
      <c r="D216" s="243"/>
      <c r="E216" s="243"/>
      <c r="F216" s="243"/>
      <c r="G216" s="243"/>
      <c r="H216" s="243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</row>
    <row r="217" ht="15.75" hidden="1" customHeight="1">
      <c r="A217" s="243"/>
      <c r="B217" s="243"/>
      <c r="C217" s="243"/>
      <c r="D217" s="243"/>
      <c r="E217" s="243"/>
      <c r="F217" s="243"/>
      <c r="G217" s="243"/>
      <c r="H217" s="243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</row>
    <row r="218" ht="15.75" hidden="1" customHeight="1">
      <c r="A218" s="243"/>
      <c r="B218" s="243"/>
      <c r="C218" s="243"/>
      <c r="D218" s="243"/>
      <c r="E218" s="243"/>
      <c r="F218" s="243"/>
      <c r="G218" s="243"/>
      <c r="H218" s="243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</row>
    <row r="219" ht="15.75" hidden="1" customHeight="1">
      <c r="A219" s="243"/>
      <c r="B219" s="243"/>
      <c r="C219" s="243"/>
      <c r="D219" s="243"/>
      <c r="E219" s="243"/>
      <c r="F219" s="243"/>
      <c r="G219" s="243"/>
      <c r="H219" s="243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</row>
    <row r="220" ht="15.75" hidden="1" customHeight="1">
      <c r="A220" s="243"/>
      <c r="B220" s="243"/>
      <c r="C220" s="243"/>
      <c r="D220" s="243"/>
      <c r="E220" s="243"/>
      <c r="F220" s="243"/>
      <c r="G220" s="243"/>
      <c r="H220" s="243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</row>
    <row r="221" ht="15.75" hidden="1" customHeight="1">
      <c r="A221" s="243"/>
      <c r="B221" s="243"/>
      <c r="C221" s="243"/>
      <c r="D221" s="243"/>
      <c r="E221" s="243"/>
      <c r="F221" s="243"/>
      <c r="G221" s="243"/>
      <c r="H221" s="243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</row>
    <row r="222" ht="15.75" hidden="1" customHeight="1">
      <c r="A222" s="243"/>
      <c r="B222" s="243"/>
      <c r="C222" s="243"/>
      <c r="D222" s="243"/>
      <c r="E222" s="243"/>
      <c r="F222" s="243"/>
      <c r="G222" s="243"/>
      <c r="H222" s="243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</row>
    <row r="223" ht="15.75" hidden="1" customHeight="1">
      <c r="A223" s="243"/>
      <c r="B223" s="243"/>
      <c r="C223" s="243"/>
      <c r="D223" s="243"/>
      <c r="E223" s="243"/>
      <c r="F223" s="243"/>
      <c r="G223" s="243"/>
      <c r="H223" s="243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</row>
    <row r="224" ht="15.75" hidden="1" customHeight="1">
      <c r="A224" s="243"/>
      <c r="B224" s="243"/>
      <c r="C224" s="243"/>
      <c r="D224" s="243"/>
      <c r="E224" s="243"/>
      <c r="F224" s="243"/>
      <c r="G224" s="243"/>
      <c r="H224" s="243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</row>
    <row r="225" ht="15.75" hidden="1" customHeight="1">
      <c r="A225" s="243"/>
      <c r="B225" s="243"/>
      <c r="C225" s="243"/>
      <c r="D225" s="243"/>
      <c r="E225" s="243"/>
      <c r="F225" s="243"/>
      <c r="G225" s="243"/>
      <c r="H225" s="243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</row>
    <row r="226" ht="15.75" hidden="1" customHeight="1">
      <c r="A226" s="243"/>
      <c r="B226" s="243"/>
      <c r="C226" s="243"/>
      <c r="D226" s="243"/>
      <c r="E226" s="243"/>
      <c r="F226" s="243"/>
      <c r="G226" s="243"/>
      <c r="H226" s="243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</row>
    <row r="227" ht="15.75" hidden="1" customHeight="1">
      <c r="A227" s="243"/>
      <c r="B227" s="243"/>
      <c r="C227" s="243"/>
      <c r="D227" s="243"/>
      <c r="E227" s="243"/>
      <c r="F227" s="243"/>
      <c r="G227" s="243"/>
      <c r="H227" s="243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</row>
    <row r="228" ht="15.75" hidden="1" customHeight="1">
      <c r="A228" s="243"/>
      <c r="B228" s="243"/>
      <c r="C228" s="243"/>
      <c r="D228" s="243"/>
      <c r="E228" s="243"/>
      <c r="F228" s="243"/>
      <c r="G228" s="243"/>
      <c r="H228" s="243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</row>
    <row r="229" ht="15.75" hidden="1" customHeight="1">
      <c r="A229" s="243"/>
      <c r="B229" s="243"/>
      <c r="C229" s="243"/>
      <c r="D229" s="243"/>
      <c r="E229" s="243"/>
      <c r="F229" s="243"/>
      <c r="G229" s="243"/>
      <c r="H229" s="243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</row>
    <row r="230" ht="15.75" hidden="1" customHeight="1">
      <c r="A230" s="243"/>
      <c r="B230" s="243"/>
      <c r="C230" s="243"/>
      <c r="D230" s="243"/>
      <c r="E230" s="243"/>
      <c r="F230" s="243"/>
      <c r="G230" s="243"/>
      <c r="H230" s="243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</row>
    <row r="231" ht="15.75" hidden="1" customHeight="1">
      <c r="A231" s="243"/>
      <c r="B231" s="243"/>
      <c r="C231" s="243"/>
      <c r="D231" s="243"/>
      <c r="E231" s="243"/>
      <c r="F231" s="243"/>
      <c r="G231" s="243"/>
      <c r="H231" s="243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</row>
    <row r="232" ht="15.75" hidden="1" customHeight="1">
      <c r="A232" s="243"/>
      <c r="B232" s="243"/>
      <c r="C232" s="243"/>
      <c r="D232" s="243"/>
      <c r="E232" s="243"/>
      <c r="F232" s="243"/>
      <c r="G232" s="243"/>
      <c r="H232" s="243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</row>
    <row r="233" ht="15.75" hidden="1" customHeight="1">
      <c r="A233" s="243"/>
      <c r="B233" s="243"/>
      <c r="C233" s="243"/>
      <c r="D233" s="243"/>
      <c r="E233" s="243"/>
      <c r="F233" s="243"/>
      <c r="G233" s="243"/>
      <c r="H233" s="243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</row>
    <row r="234" ht="15.75" hidden="1" customHeight="1">
      <c r="A234" s="243"/>
      <c r="B234" s="243"/>
      <c r="C234" s="243"/>
      <c r="D234" s="243"/>
      <c r="E234" s="243"/>
      <c r="F234" s="243"/>
      <c r="G234" s="243"/>
      <c r="H234" s="243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</row>
    <row r="235" ht="15.75" hidden="1" customHeight="1">
      <c r="A235" s="243"/>
      <c r="B235" s="243"/>
      <c r="C235" s="243"/>
      <c r="D235" s="243"/>
      <c r="E235" s="243"/>
      <c r="F235" s="243"/>
      <c r="G235" s="243"/>
      <c r="H235" s="243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</row>
    <row r="236" ht="15.75" hidden="1" customHeight="1">
      <c r="A236" s="243"/>
      <c r="B236" s="243"/>
      <c r="C236" s="243"/>
      <c r="D236" s="243"/>
      <c r="E236" s="243"/>
      <c r="F236" s="243"/>
      <c r="G236" s="243"/>
      <c r="H236" s="243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</row>
    <row r="237" ht="15.75" hidden="1" customHeight="1">
      <c r="A237" s="243"/>
      <c r="B237" s="243"/>
      <c r="C237" s="243"/>
      <c r="D237" s="243"/>
      <c r="E237" s="243"/>
      <c r="F237" s="243"/>
      <c r="G237" s="243"/>
      <c r="H237" s="243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</row>
    <row r="238" ht="15.75" hidden="1" customHeight="1">
      <c r="A238" s="243"/>
      <c r="B238" s="243"/>
      <c r="C238" s="243"/>
      <c r="D238" s="243"/>
      <c r="E238" s="243"/>
      <c r="F238" s="243"/>
      <c r="G238" s="243"/>
      <c r="H238" s="243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</row>
    <row r="239" ht="15.75" hidden="1" customHeight="1">
      <c r="A239" s="243"/>
      <c r="B239" s="243"/>
      <c r="C239" s="243"/>
      <c r="D239" s="243"/>
      <c r="E239" s="243"/>
      <c r="F239" s="243"/>
      <c r="G239" s="243"/>
      <c r="H239" s="243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</row>
    <row r="240" ht="15.75" hidden="1" customHeight="1">
      <c r="A240" s="243"/>
      <c r="B240" s="243"/>
      <c r="C240" s="243"/>
      <c r="D240" s="243"/>
      <c r="E240" s="243"/>
      <c r="F240" s="243"/>
      <c r="G240" s="243"/>
      <c r="H240" s="243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</row>
    <row r="241" ht="15.75" hidden="1" customHeight="1">
      <c r="A241" s="243"/>
      <c r="B241" s="243"/>
      <c r="C241" s="243"/>
      <c r="D241" s="243"/>
      <c r="E241" s="243"/>
      <c r="F241" s="243"/>
      <c r="G241" s="243"/>
      <c r="H241" s="243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</row>
    <row r="242" ht="15.75" hidden="1" customHeight="1">
      <c r="A242" s="243"/>
      <c r="B242" s="243"/>
      <c r="C242" s="243"/>
      <c r="D242" s="243"/>
      <c r="E242" s="243"/>
      <c r="F242" s="243"/>
      <c r="G242" s="243"/>
      <c r="H242" s="243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</row>
    <row r="243" ht="15.75" hidden="1" customHeight="1">
      <c r="A243" s="243"/>
      <c r="B243" s="243"/>
      <c r="C243" s="243"/>
      <c r="D243" s="243"/>
      <c r="E243" s="243"/>
      <c r="F243" s="243"/>
      <c r="G243" s="243"/>
      <c r="H243" s="243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</row>
    <row r="244" ht="15.75" hidden="1" customHeight="1">
      <c r="A244" s="243"/>
      <c r="B244" s="243"/>
      <c r="C244" s="243"/>
      <c r="D244" s="243"/>
      <c r="E244" s="243"/>
      <c r="F244" s="243"/>
      <c r="G244" s="243"/>
      <c r="H244" s="243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</row>
    <row r="245" ht="15.75" hidden="1" customHeight="1">
      <c r="A245" s="243"/>
      <c r="B245" s="243"/>
      <c r="C245" s="243"/>
      <c r="D245" s="243"/>
      <c r="E245" s="243"/>
      <c r="F245" s="243"/>
      <c r="G245" s="243"/>
      <c r="H245" s="243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</row>
    <row r="246" ht="15.75" hidden="1" customHeight="1">
      <c r="A246" s="243"/>
      <c r="B246" s="243"/>
      <c r="C246" s="243"/>
      <c r="D246" s="243"/>
      <c r="E246" s="243"/>
      <c r="F246" s="243"/>
      <c r="G246" s="243"/>
      <c r="H246" s="243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</row>
    <row r="247" ht="15.75" hidden="1" customHeight="1">
      <c r="A247" s="243"/>
      <c r="B247" s="243"/>
      <c r="C247" s="243"/>
      <c r="D247" s="243"/>
      <c r="E247" s="243"/>
      <c r="F247" s="243"/>
      <c r="G247" s="243"/>
      <c r="H247" s="243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</row>
    <row r="248" ht="15.75" hidden="1" customHeight="1">
      <c r="A248" s="243"/>
      <c r="B248" s="243"/>
      <c r="C248" s="243"/>
      <c r="D248" s="243"/>
      <c r="E248" s="243"/>
      <c r="F248" s="243"/>
      <c r="G248" s="243"/>
      <c r="H248" s="243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</row>
    <row r="249" ht="15.75" hidden="1" customHeight="1">
      <c r="A249" s="243"/>
      <c r="B249" s="243"/>
      <c r="C249" s="243"/>
      <c r="D249" s="243"/>
      <c r="E249" s="243"/>
      <c r="F249" s="243"/>
      <c r="G249" s="243"/>
      <c r="H249" s="243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</row>
    <row r="250" ht="15.75" hidden="1" customHeight="1">
      <c r="A250" s="243"/>
      <c r="B250" s="243"/>
      <c r="C250" s="243"/>
      <c r="D250" s="243"/>
      <c r="E250" s="243"/>
      <c r="F250" s="243"/>
      <c r="G250" s="243"/>
      <c r="H250" s="243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</row>
    <row r="251" ht="15.75" hidden="1" customHeight="1">
      <c r="A251" s="243"/>
      <c r="B251" s="243"/>
      <c r="C251" s="243"/>
      <c r="D251" s="243"/>
      <c r="E251" s="243"/>
      <c r="F251" s="243"/>
      <c r="G251" s="243"/>
      <c r="H251" s="243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</row>
    <row r="252" ht="15.75" hidden="1" customHeight="1">
      <c r="A252" s="243"/>
      <c r="B252" s="243"/>
      <c r="C252" s="243"/>
      <c r="D252" s="243"/>
      <c r="E252" s="243"/>
      <c r="F252" s="243"/>
      <c r="G252" s="243"/>
      <c r="H252" s="243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</row>
    <row r="253" ht="15.75" hidden="1" customHeight="1">
      <c r="A253" s="243"/>
      <c r="B253" s="243"/>
      <c r="C253" s="243"/>
      <c r="D253" s="243"/>
      <c r="E253" s="243"/>
      <c r="F253" s="243"/>
      <c r="G253" s="243"/>
      <c r="H253" s="243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</row>
    <row r="254" ht="15.75" hidden="1" customHeight="1">
      <c r="A254" s="243"/>
      <c r="B254" s="243"/>
      <c r="C254" s="243"/>
      <c r="D254" s="243"/>
      <c r="E254" s="243"/>
      <c r="F254" s="243"/>
      <c r="G254" s="243"/>
      <c r="H254" s="243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</row>
    <row r="255" ht="15.75" hidden="1" customHeight="1">
      <c r="A255" s="243"/>
      <c r="B255" s="243"/>
      <c r="C255" s="243"/>
      <c r="D255" s="243"/>
      <c r="E255" s="243"/>
      <c r="F255" s="243"/>
      <c r="G255" s="243"/>
      <c r="H255" s="243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</row>
    <row r="256" ht="15.75" hidden="1" customHeight="1">
      <c r="A256" s="243"/>
      <c r="B256" s="243"/>
      <c r="C256" s="243"/>
      <c r="D256" s="243"/>
      <c r="E256" s="243"/>
      <c r="F256" s="243"/>
      <c r="G256" s="243"/>
      <c r="H256" s="243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</row>
    <row r="257" ht="15.75" hidden="1" customHeight="1">
      <c r="A257" s="243"/>
      <c r="B257" s="243"/>
      <c r="C257" s="243"/>
      <c r="D257" s="243"/>
      <c r="E257" s="243"/>
      <c r="F257" s="243"/>
      <c r="G257" s="243"/>
      <c r="H257" s="243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</row>
    <row r="258" ht="15.75" hidden="1" customHeight="1">
      <c r="A258" s="243"/>
      <c r="B258" s="243"/>
      <c r="C258" s="243"/>
      <c r="D258" s="243"/>
      <c r="E258" s="243"/>
      <c r="F258" s="243"/>
      <c r="G258" s="243"/>
      <c r="H258" s="243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</row>
    <row r="259" ht="15.75" hidden="1" customHeight="1">
      <c r="A259" s="243"/>
      <c r="B259" s="243"/>
      <c r="C259" s="243"/>
      <c r="D259" s="243"/>
      <c r="E259" s="243"/>
      <c r="F259" s="243"/>
      <c r="G259" s="243"/>
      <c r="H259" s="243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</row>
    <row r="260" ht="15.75" hidden="1" customHeight="1">
      <c r="A260" s="243"/>
      <c r="B260" s="243"/>
      <c r="C260" s="243"/>
      <c r="D260" s="243"/>
      <c r="E260" s="243"/>
      <c r="F260" s="243"/>
      <c r="G260" s="243"/>
      <c r="H260" s="243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</row>
    <row r="261" ht="15.75" hidden="1" customHeight="1">
      <c r="A261" s="243"/>
      <c r="B261" s="243"/>
      <c r="C261" s="243"/>
      <c r="D261" s="243"/>
      <c r="E261" s="243"/>
      <c r="F261" s="243"/>
      <c r="G261" s="243"/>
      <c r="H261" s="243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</row>
    <row r="262" ht="15.75" hidden="1" customHeight="1">
      <c r="A262" s="243"/>
      <c r="B262" s="243"/>
      <c r="C262" s="243"/>
      <c r="D262" s="243"/>
      <c r="E262" s="243"/>
      <c r="F262" s="243"/>
      <c r="G262" s="243"/>
      <c r="H262" s="243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</row>
    <row r="263" ht="15.75" hidden="1" customHeight="1">
      <c r="A263" s="243"/>
      <c r="B263" s="243"/>
      <c r="C263" s="243"/>
      <c r="D263" s="243"/>
      <c r="E263" s="243"/>
      <c r="F263" s="243"/>
      <c r="G263" s="243"/>
      <c r="H263" s="243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</row>
    <row r="264" ht="15.75" hidden="1" customHeight="1">
      <c r="A264" s="243"/>
      <c r="B264" s="243"/>
      <c r="C264" s="243"/>
      <c r="D264" s="243"/>
      <c r="E264" s="243"/>
      <c r="F264" s="243"/>
      <c r="G264" s="243"/>
      <c r="H264" s="243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</row>
    <row r="265" ht="15.75" hidden="1" customHeight="1">
      <c r="A265" s="243"/>
      <c r="B265" s="243"/>
      <c r="C265" s="243"/>
      <c r="D265" s="243"/>
      <c r="E265" s="243"/>
      <c r="F265" s="243"/>
      <c r="G265" s="243"/>
      <c r="H265" s="243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</row>
    <row r="266" ht="15.75" hidden="1" customHeight="1">
      <c r="A266" s="243"/>
      <c r="B266" s="243"/>
      <c r="C266" s="243"/>
      <c r="D266" s="243"/>
      <c r="E266" s="243"/>
      <c r="F266" s="243"/>
      <c r="G266" s="243"/>
      <c r="H266" s="243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</row>
    <row r="267" ht="15.75" hidden="1" customHeight="1">
      <c r="A267" s="243"/>
      <c r="B267" s="243"/>
      <c r="C267" s="243"/>
      <c r="D267" s="243"/>
      <c r="E267" s="243"/>
      <c r="F267" s="243"/>
      <c r="G267" s="243"/>
      <c r="H267" s="243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</row>
    <row r="268" ht="15.75" hidden="1" customHeight="1">
      <c r="A268" s="243"/>
      <c r="B268" s="243"/>
      <c r="C268" s="243"/>
      <c r="D268" s="243"/>
      <c r="E268" s="243"/>
      <c r="F268" s="243"/>
      <c r="G268" s="243"/>
      <c r="H268" s="243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</row>
    <row r="269" ht="15.75" hidden="1" customHeight="1">
      <c r="A269" s="243"/>
      <c r="B269" s="243"/>
      <c r="C269" s="243"/>
      <c r="D269" s="243"/>
      <c r="E269" s="243"/>
      <c r="F269" s="243"/>
      <c r="G269" s="243"/>
      <c r="H269" s="243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</row>
    <row r="270" ht="15.75" hidden="1" customHeight="1">
      <c r="A270" s="243"/>
      <c r="B270" s="243"/>
      <c r="C270" s="243"/>
      <c r="D270" s="243"/>
      <c r="E270" s="243"/>
      <c r="F270" s="243"/>
      <c r="G270" s="243"/>
      <c r="H270" s="243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</row>
    <row r="271" ht="15.75" hidden="1" customHeight="1">
      <c r="A271" s="243"/>
      <c r="B271" s="243"/>
      <c r="C271" s="243"/>
      <c r="D271" s="243"/>
      <c r="E271" s="243"/>
      <c r="F271" s="243"/>
      <c r="G271" s="243"/>
      <c r="H271" s="243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</row>
    <row r="272" ht="15.75" hidden="1" customHeight="1">
      <c r="A272" s="243"/>
      <c r="B272" s="243"/>
      <c r="C272" s="243"/>
      <c r="D272" s="243"/>
      <c r="E272" s="243"/>
      <c r="F272" s="243"/>
      <c r="G272" s="243"/>
      <c r="H272" s="243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</row>
    <row r="273" ht="15.75" hidden="1" customHeight="1">
      <c r="A273" s="243"/>
      <c r="B273" s="243"/>
      <c r="C273" s="243"/>
      <c r="D273" s="243"/>
      <c r="E273" s="243"/>
      <c r="F273" s="243"/>
      <c r="G273" s="243"/>
      <c r="H273" s="243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</row>
    <row r="274" ht="15.75" hidden="1" customHeight="1">
      <c r="A274" s="243"/>
      <c r="B274" s="243"/>
      <c r="C274" s="243"/>
      <c r="D274" s="243"/>
      <c r="E274" s="243"/>
      <c r="F274" s="243"/>
      <c r="G274" s="243"/>
      <c r="H274" s="243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</row>
    <row r="275" ht="15.75" hidden="1" customHeight="1">
      <c r="A275" s="243"/>
      <c r="B275" s="243"/>
      <c r="C275" s="243"/>
      <c r="D275" s="243"/>
      <c r="E275" s="243"/>
      <c r="F275" s="243"/>
      <c r="G275" s="243"/>
      <c r="H275" s="243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</row>
    <row r="276" ht="15.75" hidden="1" customHeight="1">
      <c r="A276" s="243"/>
      <c r="B276" s="243"/>
      <c r="C276" s="243"/>
      <c r="D276" s="243"/>
      <c r="E276" s="243"/>
      <c r="F276" s="243"/>
      <c r="G276" s="243"/>
      <c r="H276" s="243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</row>
    <row r="277" ht="15.75" hidden="1" customHeight="1">
      <c r="A277" s="243"/>
      <c r="B277" s="243"/>
      <c r="C277" s="243"/>
      <c r="D277" s="243"/>
      <c r="E277" s="243"/>
      <c r="F277" s="243"/>
      <c r="G277" s="243"/>
      <c r="H277" s="243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</row>
    <row r="278" ht="15.75" hidden="1" customHeight="1">
      <c r="A278" s="243"/>
      <c r="B278" s="243"/>
      <c r="C278" s="243"/>
      <c r="D278" s="243"/>
      <c r="E278" s="243"/>
      <c r="F278" s="243"/>
      <c r="G278" s="243"/>
      <c r="H278" s="243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</row>
    <row r="279" ht="15.75" hidden="1" customHeight="1">
      <c r="A279" s="243"/>
      <c r="B279" s="243"/>
      <c r="C279" s="243"/>
      <c r="D279" s="243"/>
      <c r="E279" s="243"/>
      <c r="F279" s="243"/>
      <c r="G279" s="243"/>
      <c r="H279" s="243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</row>
    <row r="280" ht="15.75" hidden="1" customHeight="1">
      <c r="A280" s="243"/>
      <c r="B280" s="243"/>
      <c r="C280" s="243"/>
      <c r="D280" s="243"/>
      <c r="E280" s="243"/>
      <c r="F280" s="243"/>
      <c r="G280" s="243"/>
      <c r="H280" s="243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</row>
    <row r="281" ht="15.75" hidden="1" customHeight="1">
      <c r="A281" s="243"/>
      <c r="B281" s="243"/>
      <c r="C281" s="243"/>
      <c r="D281" s="243"/>
      <c r="E281" s="243"/>
      <c r="F281" s="243"/>
      <c r="G281" s="243"/>
      <c r="H281" s="243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</row>
    <row r="282" ht="15.75" hidden="1" customHeight="1">
      <c r="A282" s="243"/>
      <c r="B282" s="243"/>
      <c r="C282" s="243"/>
      <c r="D282" s="243"/>
      <c r="E282" s="243"/>
      <c r="F282" s="243"/>
      <c r="G282" s="243"/>
      <c r="H282" s="243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</row>
    <row r="283" ht="15.75" hidden="1" customHeight="1">
      <c r="A283" s="243"/>
      <c r="B283" s="243"/>
      <c r="C283" s="243"/>
      <c r="D283" s="243"/>
      <c r="E283" s="243"/>
      <c r="F283" s="243"/>
      <c r="G283" s="243"/>
      <c r="H283" s="243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</row>
    <row r="284" ht="15.75" hidden="1" customHeight="1">
      <c r="A284" s="243"/>
      <c r="B284" s="243"/>
      <c r="C284" s="243"/>
      <c r="D284" s="243"/>
      <c r="E284" s="243"/>
      <c r="F284" s="243"/>
      <c r="G284" s="243"/>
      <c r="H284" s="243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</row>
    <row r="285" ht="15.75" hidden="1" customHeight="1">
      <c r="A285" s="243"/>
      <c r="B285" s="243"/>
      <c r="C285" s="243"/>
      <c r="D285" s="243"/>
      <c r="E285" s="243"/>
      <c r="F285" s="243"/>
      <c r="G285" s="243"/>
      <c r="H285" s="243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</row>
    <row r="286" ht="15.75" hidden="1" customHeight="1">
      <c r="A286" s="243"/>
      <c r="B286" s="243"/>
      <c r="C286" s="243"/>
      <c r="D286" s="243"/>
      <c r="E286" s="243"/>
      <c r="F286" s="243"/>
      <c r="G286" s="243"/>
      <c r="H286" s="243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</row>
    <row r="287" ht="15.75" hidden="1" customHeight="1">
      <c r="A287" s="243"/>
      <c r="B287" s="243"/>
      <c r="C287" s="243"/>
      <c r="D287" s="243"/>
      <c r="E287" s="243"/>
      <c r="F287" s="243"/>
      <c r="G287" s="243"/>
      <c r="H287" s="243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</row>
    <row r="288" ht="15.75" hidden="1" customHeight="1">
      <c r="A288" s="243"/>
      <c r="B288" s="243"/>
      <c r="C288" s="243"/>
      <c r="D288" s="243"/>
      <c r="E288" s="243"/>
      <c r="F288" s="243"/>
      <c r="G288" s="243"/>
      <c r="H288" s="243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</row>
    <row r="289" ht="15.75" hidden="1" customHeight="1">
      <c r="A289" s="243"/>
      <c r="B289" s="243"/>
      <c r="C289" s="243"/>
      <c r="D289" s="243"/>
      <c r="E289" s="243"/>
      <c r="F289" s="243"/>
      <c r="G289" s="243"/>
      <c r="H289" s="243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</row>
    <row r="290" ht="15.75" hidden="1" customHeight="1">
      <c r="A290" s="243"/>
      <c r="B290" s="243"/>
      <c r="C290" s="243"/>
      <c r="D290" s="243"/>
      <c r="E290" s="243"/>
      <c r="F290" s="243"/>
      <c r="G290" s="243"/>
      <c r="H290" s="243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</row>
    <row r="291" ht="15.75" hidden="1" customHeight="1">
      <c r="A291" s="243"/>
      <c r="B291" s="243"/>
      <c r="C291" s="243"/>
      <c r="D291" s="243"/>
      <c r="E291" s="243"/>
      <c r="F291" s="243"/>
      <c r="G291" s="243"/>
      <c r="H291" s="243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</row>
    <row r="292" ht="15.75" hidden="1" customHeight="1">
      <c r="A292" s="243"/>
      <c r="B292" s="243"/>
      <c r="C292" s="243"/>
      <c r="D292" s="243"/>
      <c r="E292" s="243"/>
      <c r="F292" s="243"/>
      <c r="G292" s="243"/>
      <c r="H292" s="243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</row>
    <row r="293" ht="15.75" hidden="1" customHeight="1">
      <c r="A293" s="243"/>
      <c r="B293" s="243"/>
      <c r="C293" s="243"/>
      <c r="D293" s="243"/>
      <c r="E293" s="243"/>
      <c r="F293" s="243"/>
      <c r="G293" s="243"/>
      <c r="H293" s="243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</row>
    <row r="294" ht="15.75" hidden="1" customHeight="1">
      <c r="A294" s="243"/>
      <c r="B294" s="243"/>
      <c r="C294" s="243"/>
      <c r="D294" s="243"/>
      <c r="E294" s="243"/>
      <c r="F294" s="243"/>
      <c r="G294" s="243"/>
      <c r="H294" s="243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</row>
    <row r="295" ht="15.75" hidden="1" customHeight="1">
      <c r="A295" s="243"/>
      <c r="B295" s="243"/>
      <c r="C295" s="243"/>
      <c r="D295" s="243"/>
      <c r="E295" s="243"/>
      <c r="F295" s="243"/>
      <c r="G295" s="243"/>
      <c r="H295" s="243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</row>
    <row r="296" ht="15.75" hidden="1" customHeight="1">
      <c r="A296" s="243"/>
      <c r="B296" s="243"/>
      <c r="C296" s="243"/>
      <c r="D296" s="243"/>
      <c r="E296" s="243"/>
      <c r="F296" s="243"/>
      <c r="G296" s="243"/>
      <c r="H296" s="243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</row>
    <row r="297" ht="15.75" hidden="1" customHeight="1">
      <c r="A297" s="243"/>
      <c r="B297" s="243"/>
      <c r="C297" s="243"/>
      <c r="D297" s="243"/>
      <c r="E297" s="243"/>
      <c r="F297" s="243"/>
      <c r="G297" s="243"/>
      <c r="H297" s="243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</row>
    <row r="298" ht="15.75" hidden="1" customHeight="1">
      <c r="A298" s="243"/>
      <c r="B298" s="243"/>
      <c r="C298" s="243"/>
      <c r="D298" s="243"/>
      <c r="E298" s="243"/>
      <c r="F298" s="243"/>
      <c r="G298" s="243"/>
      <c r="H298" s="243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</row>
    <row r="299" ht="15.75" hidden="1" customHeight="1">
      <c r="A299" s="243"/>
      <c r="B299" s="243"/>
      <c r="C299" s="243"/>
      <c r="D299" s="243"/>
      <c r="E299" s="243"/>
      <c r="F299" s="243"/>
      <c r="G299" s="243"/>
      <c r="H299" s="243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</row>
    <row r="300" ht="15.75" hidden="1" customHeight="1">
      <c r="A300" s="243"/>
      <c r="B300" s="243"/>
      <c r="C300" s="243"/>
      <c r="D300" s="243"/>
      <c r="E300" s="243"/>
      <c r="F300" s="243"/>
      <c r="G300" s="243"/>
      <c r="H300" s="243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</row>
    <row r="301" ht="15.75" hidden="1" customHeight="1">
      <c r="A301" s="243"/>
      <c r="B301" s="243"/>
      <c r="C301" s="243"/>
      <c r="D301" s="243"/>
      <c r="E301" s="243"/>
      <c r="F301" s="243"/>
      <c r="G301" s="243"/>
      <c r="H301" s="243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</row>
    <row r="302" ht="15.75" hidden="1" customHeight="1">
      <c r="A302" s="243"/>
      <c r="B302" s="243"/>
      <c r="C302" s="243"/>
      <c r="D302" s="243"/>
      <c r="E302" s="243"/>
      <c r="F302" s="243"/>
      <c r="G302" s="243"/>
      <c r="H302" s="243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</row>
    <row r="303" ht="15.75" hidden="1" customHeight="1">
      <c r="A303" s="243"/>
      <c r="B303" s="243"/>
      <c r="C303" s="243"/>
      <c r="D303" s="243"/>
      <c r="E303" s="243"/>
      <c r="F303" s="243"/>
      <c r="G303" s="243"/>
      <c r="H303" s="243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</row>
    <row r="304" ht="15.75" hidden="1" customHeight="1">
      <c r="A304" s="243"/>
      <c r="B304" s="243"/>
      <c r="C304" s="243"/>
      <c r="D304" s="243"/>
      <c r="E304" s="243"/>
      <c r="F304" s="243"/>
      <c r="G304" s="243"/>
      <c r="H304" s="243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</row>
    <row r="305" ht="15.75" hidden="1" customHeight="1">
      <c r="A305" s="243"/>
      <c r="B305" s="243"/>
      <c r="C305" s="243"/>
      <c r="D305" s="243"/>
      <c r="E305" s="243"/>
      <c r="F305" s="243"/>
      <c r="G305" s="243"/>
      <c r="H305" s="243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</row>
    <row r="306" ht="15.75" hidden="1" customHeight="1">
      <c r="A306" s="243"/>
      <c r="B306" s="243"/>
      <c r="C306" s="243"/>
      <c r="D306" s="243"/>
      <c r="E306" s="243"/>
      <c r="F306" s="243"/>
      <c r="G306" s="243"/>
      <c r="H306" s="243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</row>
    <row r="307" ht="15.75" hidden="1" customHeight="1">
      <c r="A307" s="243"/>
      <c r="B307" s="243"/>
      <c r="C307" s="243"/>
      <c r="D307" s="243"/>
      <c r="E307" s="243"/>
      <c r="F307" s="243"/>
      <c r="G307" s="243"/>
      <c r="H307" s="243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</row>
    <row r="308" ht="15.75" hidden="1" customHeight="1">
      <c r="A308" s="243"/>
      <c r="B308" s="243"/>
      <c r="C308" s="243"/>
      <c r="D308" s="243"/>
      <c r="E308" s="243"/>
      <c r="F308" s="243"/>
      <c r="G308" s="243"/>
      <c r="H308" s="243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</row>
    <row r="309" ht="15.75" hidden="1" customHeight="1">
      <c r="A309" s="243"/>
      <c r="B309" s="243"/>
      <c r="C309" s="243"/>
      <c r="D309" s="243"/>
      <c r="E309" s="243"/>
      <c r="F309" s="243"/>
      <c r="G309" s="243"/>
      <c r="H309" s="243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</row>
    <row r="310" ht="15.75" hidden="1" customHeight="1">
      <c r="A310" s="243"/>
      <c r="B310" s="243"/>
      <c r="C310" s="243"/>
      <c r="D310" s="243"/>
      <c r="E310" s="243"/>
      <c r="F310" s="243"/>
      <c r="G310" s="243"/>
      <c r="H310" s="243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</row>
    <row r="311" ht="15.75" hidden="1" customHeight="1">
      <c r="A311" s="243"/>
      <c r="B311" s="243"/>
      <c r="C311" s="243"/>
      <c r="D311" s="243"/>
      <c r="E311" s="243"/>
      <c r="F311" s="243"/>
      <c r="G311" s="243"/>
      <c r="H311" s="243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</row>
    <row r="312" ht="15.75" hidden="1" customHeight="1">
      <c r="A312" s="243"/>
      <c r="B312" s="243"/>
      <c r="C312" s="243"/>
      <c r="D312" s="243"/>
      <c r="E312" s="243"/>
      <c r="F312" s="243"/>
      <c r="G312" s="243"/>
      <c r="H312" s="243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</row>
    <row r="313" ht="15.75" hidden="1" customHeight="1">
      <c r="A313" s="243"/>
      <c r="B313" s="243"/>
      <c r="C313" s="243"/>
      <c r="D313" s="243"/>
      <c r="E313" s="243"/>
      <c r="F313" s="243"/>
      <c r="G313" s="243"/>
      <c r="H313" s="243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</row>
    <row r="314" ht="15.75" hidden="1" customHeight="1">
      <c r="A314" s="243"/>
      <c r="B314" s="243"/>
      <c r="C314" s="243"/>
      <c r="D314" s="243"/>
      <c r="E314" s="243"/>
      <c r="F314" s="243"/>
      <c r="G314" s="243"/>
      <c r="H314" s="243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</row>
    <row r="315" ht="15.75" hidden="1" customHeight="1">
      <c r="A315" s="243"/>
      <c r="B315" s="243"/>
      <c r="C315" s="243"/>
      <c r="D315" s="243"/>
      <c r="E315" s="243"/>
      <c r="F315" s="243"/>
      <c r="G315" s="243"/>
      <c r="H315" s="243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</row>
    <row r="316" ht="15.75" hidden="1" customHeight="1">
      <c r="A316" s="243"/>
      <c r="B316" s="243"/>
      <c r="C316" s="243"/>
      <c r="D316" s="243"/>
      <c r="E316" s="243"/>
      <c r="F316" s="243"/>
      <c r="G316" s="243"/>
      <c r="H316" s="243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</row>
    <row r="317" ht="15.75" hidden="1" customHeight="1">
      <c r="A317" s="243"/>
      <c r="B317" s="243"/>
      <c r="C317" s="243"/>
      <c r="D317" s="243"/>
      <c r="E317" s="243"/>
      <c r="F317" s="243"/>
      <c r="G317" s="243"/>
      <c r="H317" s="243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</row>
    <row r="318" ht="15.75" hidden="1" customHeight="1">
      <c r="A318" s="243"/>
      <c r="B318" s="243"/>
      <c r="C318" s="243"/>
      <c r="D318" s="243"/>
      <c r="E318" s="243"/>
      <c r="F318" s="243"/>
      <c r="G318" s="243"/>
      <c r="H318" s="243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</row>
    <row r="319" ht="15.75" hidden="1" customHeight="1">
      <c r="A319" s="243"/>
      <c r="B319" s="243"/>
      <c r="C319" s="243"/>
      <c r="D319" s="243"/>
      <c r="E319" s="243"/>
      <c r="F319" s="243"/>
      <c r="G319" s="243"/>
      <c r="H319" s="243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</row>
    <row r="320" ht="15.75" hidden="1" customHeight="1">
      <c r="A320" s="243"/>
      <c r="B320" s="243"/>
      <c r="C320" s="243"/>
      <c r="D320" s="243"/>
      <c r="E320" s="243"/>
      <c r="F320" s="243"/>
      <c r="G320" s="243"/>
      <c r="H320" s="243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</row>
    <row r="321" ht="15.75" hidden="1" customHeight="1">
      <c r="A321" s="243"/>
      <c r="B321" s="243"/>
      <c r="C321" s="243"/>
      <c r="D321" s="243"/>
      <c r="E321" s="243"/>
      <c r="F321" s="243"/>
      <c r="G321" s="243"/>
      <c r="H321" s="243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</row>
    <row r="322" ht="15.75" hidden="1" customHeight="1">
      <c r="A322" s="243"/>
      <c r="B322" s="243"/>
      <c r="C322" s="243"/>
      <c r="D322" s="243"/>
      <c r="E322" s="243"/>
      <c r="F322" s="243"/>
      <c r="G322" s="243"/>
      <c r="H322" s="243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</row>
    <row r="323" ht="15.75" hidden="1" customHeight="1">
      <c r="A323" s="243"/>
      <c r="B323" s="243"/>
      <c r="C323" s="243"/>
      <c r="D323" s="243"/>
      <c r="E323" s="243"/>
      <c r="F323" s="243"/>
      <c r="G323" s="243"/>
      <c r="H323" s="243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</row>
    <row r="324" ht="15.75" hidden="1" customHeight="1">
      <c r="A324" s="243"/>
      <c r="B324" s="243"/>
      <c r="C324" s="243"/>
      <c r="D324" s="243"/>
      <c r="E324" s="243"/>
      <c r="F324" s="243"/>
      <c r="G324" s="243"/>
      <c r="H324" s="243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</row>
    <row r="325" ht="15.75" hidden="1" customHeight="1">
      <c r="A325" s="243"/>
      <c r="B325" s="243"/>
      <c r="C325" s="243"/>
      <c r="D325" s="243"/>
      <c r="E325" s="243"/>
      <c r="F325" s="243"/>
      <c r="G325" s="243"/>
      <c r="H325" s="243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</row>
    <row r="326" ht="15.75" hidden="1" customHeight="1">
      <c r="A326" s="243"/>
      <c r="B326" s="243"/>
      <c r="C326" s="243"/>
      <c r="D326" s="243"/>
      <c r="E326" s="243"/>
      <c r="F326" s="243"/>
      <c r="G326" s="243"/>
      <c r="H326" s="243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</row>
    <row r="327" ht="15.75" hidden="1" customHeight="1">
      <c r="A327" s="243"/>
      <c r="B327" s="243"/>
      <c r="C327" s="243"/>
      <c r="D327" s="243"/>
      <c r="E327" s="243"/>
      <c r="F327" s="243"/>
      <c r="G327" s="243"/>
      <c r="H327" s="243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</row>
    <row r="328" ht="15.75" hidden="1" customHeight="1">
      <c r="A328" s="243"/>
      <c r="B328" s="243"/>
      <c r="C328" s="243"/>
      <c r="D328" s="243"/>
      <c r="E328" s="243"/>
      <c r="F328" s="243"/>
      <c r="G328" s="243"/>
      <c r="H328" s="243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</row>
    <row r="329" ht="15.75" hidden="1" customHeight="1">
      <c r="A329" s="243"/>
      <c r="B329" s="243"/>
      <c r="C329" s="243"/>
      <c r="D329" s="243"/>
      <c r="E329" s="243"/>
      <c r="F329" s="243"/>
      <c r="G329" s="243"/>
      <c r="H329" s="243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</row>
    <row r="330" ht="15.75" hidden="1" customHeight="1">
      <c r="A330" s="243"/>
      <c r="B330" s="243"/>
      <c r="C330" s="243"/>
      <c r="D330" s="243"/>
      <c r="E330" s="243"/>
      <c r="F330" s="243"/>
      <c r="G330" s="243"/>
      <c r="H330" s="243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</row>
    <row r="331" ht="15.75" hidden="1" customHeight="1">
      <c r="A331" s="243"/>
      <c r="B331" s="243"/>
      <c r="C331" s="243"/>
      <c r="D331" s="243"/>
      <c r="E331" s="243"/>
      <c r="F331" s="243"/>
      <c r="G331" s="243"/>
      <c r="H331" s="243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</row>
    <row r="332" ht="15.75" hidden="1" customHeight="1">
      <c r="A332" s="243"/>
      <c r="B332" s="243"/>
      <c r="C332" s="243"/>
      <c r="D332" s="243"/>
      <c r="E332" s="243"/>
      <c r="F332" s="243"/>
      <c r="G332" s="243"/>
      <c r="H332" s="243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</row>
    <row r="333" ht="15.75" hidden="1" customHeight="1">
      <c r="A333" s="243"/>
      <c r="B333" s="243"/>
      <c r="C333" s="243"/>
      <c r="D333" s="243"/>
      <c r="E333" s="243"/>
      <c r="F333" s="243"/>
      <c r="G333" s="243"/>
      <c r="H333" s="243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</row>
    <row r="334" ht="15.75" hidden="1" customHeight="1">
      <c r="A334" s="243"/>
      <c r="B334" s="243"/>
      <c r="C334" s="243"/>
      <c r="D334" s="243"/>
      <c r="E334" s="243"/>
      <c r="F334" s="243"/>
      <c r="G334" s="243"/>
      <c r="H334" s="243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</row>
    <row r="335" ht="15.75" hidden="1" customHeight="1">
      <c r="A335" s="243"/>
      <c r="B335" s="243"/>
      <c r="C335" s="243"/>
      <c r="D335" s="243"/>
      <c r="E335" s="243"/>
      <c r="F335" s="243"/>
      <c r="G335" s="243"/>
      <c r="H335" s="243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</row>
    <row r="336" ht="15.75" hidden="1" customHeight="1">
      <c r="A336" s="243"/>
      <c r="B336" s="243"/>
      <c r="C336" s="243"/>
      <c r="D336" s="243"/>
      <c r="E336" s="243"/>
      <c r="F336" s="243"/>
      <c r="G336" s="243"/>
      <c r="H336" s="243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</row>
    <row r="337" ht="15.75" hidden="1" customHeight="1">
      <c r="A337" s="243"/>
      <c r="B337" s="243"/>
      <c r="C337" s="243"/>
      <c r="D337" s="243"/>
      <c r="E337" s="243"/>
      <c r="F337" s="243"/>
      <c r="G337" s="243"/>
      <c r="H337" s="243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</row>
    <row r="338" ht="15.75" hidden="1" customHeight="1">
      <c r="A338" s="243"/>
      <c r="B338" s="243"/>
      <c r="C338" s="243"/>
      <c r="D338" s="243"/>
      <c r="E338" s="243"/>
      <c r="F338" s="243"/>
      <c r="G338" s="243"/>
      <c r="H338" s="243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</row>
    <row r="339" ht="15.75" hidden="1" customHeight="1">
      <c r="A339" s="243"/>
      <c r="B339" s="243"/>
      <c r="C339" s="243"/>
      <c r="D339" s="243"/>
      <c r="E339" s="243"/>
      <c r="F339" s="243"/>
      <c r="G339" s="243"/>
      <c r="H339" s="243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</row>
    <row r="340" ht="15.75" hidden="1" customHeight="1">
      <c r="A340" s="243"/>
      <c r="B340" s="243"/>
      <c r="C340" s="243"/>
      <c r="D340" s="243"/>
      <c r="E340" s="243"/>
      <c r="F340" s="243"/>
      <c r="G340" s="243"/>
      <c r="H340" s="243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</row>
    <row r="341" ht="15.75" hidden="1" customHeight="1">
      <c r="A341" s="243"/>
      <c r="B341" s="243"/>
      <c r="C341" s="243"/>
      <c r="D341" s="243"/>
      <c r="E341" s="243"/>
      <c r="F341" s="243"/>
      <c r="G341" s="243"/>
      <c r="H341" s="243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</row>
    <row r="342" ht="15.75" hidden="1" customHeight="1">
      <c r="A342" s="243"/>
      <c r="B342" s="243"/>
      <c r="C342" s="243"/>
      <c r="D342" s="243"/>
      <c r="E342" s="243"/>
      <c r="F342" s="243"/>
      <c r="G342" s="243"/>
      <c r="H342" s="243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</row>
    <row r="343" ht="15.75" hidden="1" customHeight="1">
      <c r="A343" s="243"/>
      <c r="B343" s="243"/>
      <c r="C343" s="243"/>
      <c r="D343" s="243"/>
      <c r="E343" s="243"/>
      <c r="F343" s="243"/>
      <c r="G343" s="243"/>
      <c r="H343" s="243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</row>
    <row r="344" ht="15.75" hidden="1" customHeight="1">
      <c r="A344" s="243"/>
      <c r="B344" s="243"/>
      <c r="C344" s="243"/>
      <c r="D344" s="243"/>
      <c r="E344" s="243"/>
      <c r="F344" s="243"/>
      <c r="G344" s="243"/>
      <c r="H344" s="243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</row>
    <row r="345" ht="15.75" hidden="1" customHeight="1">
      <c r="A345" s="243"/>
      <c r="B345" s="243"/>
      <c r="C345" s="243"/>
      <c r="D345" s="243"/>
      <c r="E345" s="243"/>
      <c r="F345" s="243"/>
      <c r="G345" s="243"/>
      <c r="H345" s="243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</row>
    <row r="346" ht="15.75" hidden="1" customHeight="1">
      <c r="A346" s="243"/>
      <c r="B346" s="243"/>
      <c r="C346" s="243"/>
      <c r="D346" s="243"/>
      <c r="E346" s="243"/>
      <c r="F346" s="243"/>
      <c r="G346" s="243"/>
      <c r="H346" s="243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</row>
    <row r="347" ht="15.75" hidden="1" customHeight="1">
      <c r="A347" s="243"/>
      <c r="B347" s="243"/>
      <c r="C347" s="243"/>
      <c r="D347" s="243"/>
      <c r="E347" s="243"/>
      <c r="F347" s="243"/>
      <c r="G347" s="243"/>
      <c r="H347" s="243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</row>
    <row r="348" ht="15.75" hidden="1" customHeight="1">
      <c r="A348" s="243"/>
      <c r="B348" s="243"/>
      <c r="C348" s="243"/>
      <c r="D348" s="243"/>
      <c r="E348" s="243"/>
      <c r="F348" s="243"/>
      <c r="G348" s="243"/>
      <c r="H348" s="243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</row>
    <row r="349" ht="15.75" hidden="1" customHeight="1">
      <c r="A349" s="243"/>
      <c r="B349" s="243"/>
      <c r="C349" s="243"/>
      <c r="D349" s="243"/>
      <c r="E349" s="243"/>
      <c r="F349" s="243"/>
      <c r="G349" s="243"/>
      <c r="H349" s="243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</row>
    <row r="350" ht="15.75" hidden="1" customHeight="1">
      <c r="A350" s="243"/>
      <c r="B350" s="243"/>
      <c r="C350" s="243"/>
      <c r="D350" s="243"/>
      <c r="E350" s="243"/>
      <c r="F350" s="243"/>
      <c r="G350" s="243"/>
      <c r="H350" s="243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</row>
    <row r="351" ht="15.75" hidden="1" customHeight="1">
      <c r="A351" s="243"/>
      <c r="B351" s="243"/>
      <c r="C351" s="243"/>
      <c r="D351" s="243"/>
      <c r="E351" s="243"/>
      <c r="F351" s="243"/>
      <c r="G351" s="243"/>
      <c r="H351" s="243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</row>
    <row r="352" ht="15.75" hidden="1" customHeight="1">
      <c r="A352" s="243"/>
      <c r="B352" s="243"/>
      <c r="C352" s="243"/>
      <c r="D352" s="243"/>
      <c r="E352" s="243"/>
      <c r="F352" s="243"/>
      <c r="G352" s="243"/>
      <c r="H352" s="243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</row>
    <row r="353" ht="15.75" hidden="1" customHeight="1">
      <c r="A353" s="243"/>
      <c r="B353" s="243"/>
      <c r="C353" s="243"/>
      <c r="D353" s="243"/>
      <c r="E353" s="243"/>
      <c r="F353" s="243"/>
      <c r="G353" s="243"/>
      <c r="H353" s="243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</row>
    <row r="354" ht="15.75" hidden="1" customHeight="1">
      <c r="A354" s="243"/>
      <c r="B354" s="243"/>
      <c r="C354" s="243"/>
      <c r="D354" s="243"/>
      <c r="E354" s="243"/>
      <c r="F354" s="243"/>
      <c r="G354" s="243"/>
      <c r="H354" s="243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</row>
    <row r="355" ht="15.75" hidden="1" customHeight="1">
      <c r="A355" s="243"/>
      <c r="B355" s="243"/>
      <c r="C355" s="243"/>
      <c r="D355" s="243"/>
      <c r="E355" s="243"/>
      <c r="F355" s="243"/>
      <c r="G355" s="243"/>
      <c r="H355" s="243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</row>
    <row r="356" ht="15.75" hidden="1" customHeight="1">
      <c r="A356" s="243"/>
      <c r="B356" s="243"/>
      <c r="C356" s="243"/>
      <c r="D356" s="243"/>
      <c r="E356" s="243"/>
      <c r="F356" s="243"/>
      <c r="G356" s="243"/>
      <c r="H356" s="243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</row>
    <row r="357" ht="15.75" hidden="1" customHeight="1">
      <c r="A357" s="243"/>
      <c r="B357" s="243"/>
      <c r="C357" s="243"/>
      <c r="D357" s="243"/>
      <c r="E357" s="243"/>
      <c r="F357" s="243"/>
      <c r="G357" s="243"/>
      <c r="H357" s="243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</row>
    <row r="358" ht="15.75" hidden="1" customHeight="1">
      <c r="A358" s="243"/>
      <c r="B358" s="243"/>
      <c r="C358" s="243"/>
      <c r="D358" s="243"/>
      <c r="E358" s="243"/>
      <c r="F358" s="243"/>
      <c r="G358" s="243"/>
      <c r="H358" s="243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</row>
    <row r="359" ht="15.75" hidden="1" customHeight="1">
      <c r="A359" s="243"/>
      <c r="B359" s="243"/>
      <c r="C359" s="243"/>
      <c r="D359" s="243"/>
      <c r="E359" s="243"/>
      <c r="F359" s="243"/>
      <c r="G359" s="243"/>
      <c r="H359" s="243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</row>
    <row r="360" ht="15.75" hidden="1" customHeight="1">
      <c r="A360" s="243"/>
      <c r="B360" s="243"/>
      <c r="C360" s="243"/>
      <c r="D360" s="243"/>
      <c r="E360" s="243"/>
      <c r="F360" s="243"/>
      <c r="G360" s="243"/>
      <c r="H360" s="243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</row>
    <row r="361" ht="15.75" hidden="1" customHeight="1">
      <c r="A361" s="243"/>
      <c r="B361" s="243"/>
      <c r="C361" s="243"/>
      <c r="D361" s="243"/>
      <c r="E361" s="243"/>
      <c r="F361" s="243"/>
      <c r="G361" s="243"/>
      <c r="H361" s="243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</row>
    <row r="362" ht="15.75" hidden="1" customHeight="1">
      <c r="A362" s="243"/>
      <c r="B362" s="243"/>
      <c r="C362" s="243"/>
      <c r="D362" s="243"/>
      <c r="E362" s="243"/>
      <c r="F362" s="243"/>
      <c r="G362" s="243"/>
      <c r="H362" s="243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</row>
    <row r="363" ht="15.75" hidden="1" customHeight="1">
      <c r="A363" s="243"/>
      <c r="B363" s="243"/>
      <c r="C363" s="243"/>
      <c r="D363" s="243"/>
      <c r="E363" s="243"/>
      <c r="F363" s="243"/>
      <c r="G363" s="243"/>
      <c r="H363" s="243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</row>
    <row r="364" ht="15.75" hidden="1" customHeight="1">
      <c r="A364" s="243"/>
      <c r="B364" s="243"/>
      <c r="C364" s="243"/>
      <c r="D364" s="243"/>
      <c r="E364" s="243"/>
      <c r="F364" s="243"/>
      <c r="G364" s="243"/>
      <c r="H364" s="243"/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</row>
    <row r="365" ht="15.75" hidden="1" customHeight="1">
      <c r="A365" s="243"/>
      <c r="B365" s="243"/>
      <c r="C365" s="243"/>
      <c r="D365" s="243"/>
      <c r="E365" s="243"/>
      <c r="F365" s="243"/>
      <c r="G365" s="243"/>
      <c r="H365" s="243"/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</row>
    <row r="366" ht="15.75" hidden="1" customHeight="1">
      <c r="A366" s="243"/>
      <c r="B366" s="243"/>
      <c r="C366" s="243"/>
      <c r="D366" s="243"/>
      <c r="E366" s="243"/>
      <c r="F366" s="243"/>
      <c r="G366" s="243"/>
      <c r="H366" s="243"/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</row>
    <row r="367" ht="15.75" hidden="1" customHeight="1">
      <c r="A367" s="243"/>
      <c r="B367" s="243"/>
      <c r="C367" s="243"/>
      <c r="D367" s="243"/>
      <c r="E367" s="243"/>
      <c r="F367" s="243"/>
      <c r="G367" s="243"/>
      <c r="H367" s="243"/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</row>
    <row r="368" ht="15.75" hidden="1" customHeight="1">
      <c r="A368" s="243"/>
      <c r="B368" s="243"/>
      <c r="C368" s="243"/>
      <c r="D368" s="243"/>
      <c r="E368" s="243"/>
      <c r="F368" s="243"/>
      <c r="G368" s="243"/>
      <c r="H368" s="243"/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</row>
    <row r="369" ht="15.75" hidden="1" customHeight="1">
      <c r="A369" s="243"/>
      <c r="B369" s="243"/>
      <c r="C369" s="243"/>
      <c r="D369" s="243"/>
      <c r="E369" s="243"/>
      <c r="F369" s="243"/>
      <c r="G369" s="243"/>
      <c r="H369" s="243"/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</row>
    <row r="370" ht="15.75" hidden="1" customHeight="1">
      <c r="A370" s="243"/>
      <c r="B370" s="243"/>
      <c r="C370" s="243"/>
      <c r="D370" s="243"/>
      <c r="E370" s="243"/>
      <c r="F370" s="243"/>
      <c r="G370" s="243"/>
      <c r="H370" s="243"/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</row>
    <row r="371" ht="15.75" hidden="1" customHeight="1">
      <c r="A371" s="243"/>
      <c r="B371" s="243"/>
      <c r="C371" s="243"/>
      <c r="D371" s="243"/>
      <c r="E371" s="243"/>
      <c r="F371" s="243"/>
      <c r="G371" s="243"/>
      <c r="H371" s="243"/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</row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B2:C2"/>
    <mergeCell ref="B3:C3"/>
    <mergeCell ref="B5:C5"/>
    <mergeCell ref="B25:C25"/>
    <mergeCell ref="B56:C56"/>
    <mergeCell ref="B83:C83"/>
    <mergeCell ref="B84:C84"/>
    <mergeCell ref="B121:C121"/>
  </mergeCells>
  <printOptions/>
  <pageMargins bottom="0.787401575" footer="0.0" header="0.0" left="0.511811024" right="0.511811024" top="0.78740157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5.71"/>
    <col customWidth="1" min="2" max="2" width="128.14"/>
    <col customWidth="1" min="3" max="3" width="5.71"/>
    <col customWidth="1" hidden="1" min="4" max="5" width="8.71"/>
    <col customWidth="1" hidden="1" min="6" max="6" width="8.86"/>
    <col customWidth="1" hidden="1" min="7" max="22" width="8.71"/>
    <col customWidth="1" min="23" max="26" width="8.71"/>
  </cols>
  <sheetData>
    <row r="1" ht="15.0" customHeight="1"/>
    <row r="2" ht="27.0" customHeight="1">
      <c r="B2" s="261" t="s">
        <v>270</v>
      </c>
    </row>
    <row r="3" ht="39.0" customHeight="1">
      <c r="B3" s="262" t="s">
        <v>271</v>
      </c>
    </row>
    <row r="4" ht="15.0" customHeight="1"/>
    <row r="5">
      <c r="B5" s="263" t="s">
        <v>272</v>
      </c>
    </row>
    <row r="6" ht="47.25" customHeight="1">
      <c r="B6" s="264" t="s">
        <v>273</v>
      </c>
    </row>
    <row r="7" ht="34.5" customHeight="1">
      <c r="B7" s="264" t="s">
        <v>274</v>
      </c>
      <c r="E7" s="25"/>
    </row>
    <row r="8" ht="61.5" customHeight="1">
      <c r="B8" s="265" t="s">
        <v>275</v>
      </c>
    </row>
    <row r="9" ht="32.25" customHeight="1">
      <c r="B9" s="266" t="s">
        <v>276</v>
      </c>
    </row>
    <row r="10" ht="45.0" customHeight="1">
      <c r="B10" s="267" t="s">
        <v>277</v>
      </c>
    </row>
    <row r="11" ht="19.5" customHeight="1">
      <c r="B11" s="265" t="s">
        <v>278</v>
      </c>
    </row>
    <row r="12" ht="16.5" customHeight="1">
      <c r="B12" s="264" t="s">
        <v>279</v>
      </c>
    </row>
    <row r="13" ht="16.5" customHeight="1">
      <c r="A13" s="241"/>
      <c r="B13" s="267" t="s">
        <v>280</v>
      </c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241"/>
      <c r="N13" s="241"/>
      <c r="O13" s="241"/>
      <c r="P13" s="241"/>
      <c r="Q13" s="241"/>
      <c r="R13" s="241"/>
      <c r="S13" s="241"/>
      <c r="T13" s="241"/>
      <c r="U13" s="241"/>
      <c r="V13" s="241"/>
    </row>
    <row r="14">
      <c r="A14" s="241"/>
      <c r="B14" s="268" t="s">
        <v>281</v>
      </c>
      <c r="C14" s="241"/>
      <c r="D14" s="241"/>
      <c r="E14" s="241"/>
      <c r="F14" s="241"/>
      <c r="G14" s="241"/>
      <c r="H14" s="241"/>
      <c r="I14" s="241"/>
      <c r="J14" s="241"/>
      <c r="K14" s="241"/>
      <c r="L14" s="241"/>
      <c r="M14" s="241"/>
      <c r="N14" s="241"/>
      <c r="O14" s="241"/>
      <c r="P14" s="241"/>
      <c r="Q14" s="241"/>
      <c r="R14" s="241"/>
      <c r="S14" s="241"/>
      <c r="T14" s="241"/>
      <c r="U14" s="241"/>
      <c r="V14" s="241"/>
    </row>
    <row r="15">
      <c r="B15" s="269" t="s">
        <v>282</v>
      </c>
    </row>
    <row r="16" ht="15.0" customHeight="1"/>
    <row r="17">
      <c r="B17" s="263" t="s">
        <v>283</v>
      </c>
    </row>
    <row r="18">
      <c r="B18" s="265" t="s">
        <v>284</v>
      </c>
    </row>
    <row r="19">
      <c r="B19" s="265" t="s">
        <v>285</v>
      </c>
    </row>
    <row r="20">
      <c r="B20" s="265" t="s">
        <v>286</v>
      </c>
    </row>
    <row r="21" ht="15.75" customHeight="1">
      <c r="B21" s="265" t="s">
        <v>287</v>
      </c>
    </row>
    <row r="22" ht="15.75" customHeight="1">
      <c r="B22" s="265" t="s">
        <v>288</v>
      </c>
    </row>
    <row r="23" ht="15.75" customHeight="1">
      <c r="B23" s="270" t="s">
        <v>289</v>
      </c>
    </row>
    <row r="24" ht="15.0" customHeight="1"/>
    <row r="25" ht="15.75" hidden="1" customHeight="1"/>
    <row r="26" ht="15.75" hidden="1" customHeight="1"/>
    <row r="27" ht="15.75" hidden="1" customHeight="1"/>
    <row r="28" ht="15.75" hidden="1" customHeight="1"/>
    <row r="29" ht="15.75" hidden="1" customHeight="1"/>
    <row r="30" ht="15.75" hidden="1" customHeight="1"/>
    <row r="31" ht="15.75" hidden="1" customHeight="1"/>
    <row r="32" ht="15.75" hidden="1" customHeight="1"/>
    <row r="33" ht="15.75" hidden="1" customHeight="1"/>
    <row r="34" ht="15.75" hidden="1" customHeight="1"/>
    <row r="35" ht="15.75" hidden="1" customHeight="1"/>
    <row r="36" ht="15.75" hidden="1" customHeight="1"/>
    <row r="37" ht="15.75" hidden="1" customHeight="1"/>
    <row r="38" ht="15.75" hidden="1" customHeight="1"/>
    <row r="39" ht="15.75" hidden="1" customHeight="1"/>
    <row r="40" ht="15.75" hidden="1" customHeight="1"/>
    <row r="41" ht="15.75" hidden="1" customHeight="1"/>
    <row r="42" ht="15.75" hidden="1" customHeight="1"/>
    <row r="43" ht="15.75" hidden="1" customHeight="1"/>
    <row r="44" ht="15.75" hidden="1" customHeight="1"/>
    <row r="45" ht="15.75" hidden="1" customHeight="1"/>
    <row r="46" ht="15.75" hidden="1" customHeight="1"/>
    <row r="47" ht="15.75" hidden="1" customHeight="1"/>
    <row r="48" ht="15.75" hidden="1" customHeight="1"/>
    <row r="49" ht="15.75" hidden="1" customHeight="1"/>
    <row r="50" ht="15.75" hidden="1" customHeight="1"/>
    <row r="51" ht="15.75" hidden="1" customHeight="1"/>
    <row r="52" ht="15.75" hidden="1" customHeight="1"/>
    <row r="53" ht="15.75" hidden="1" customHeight="1"/>
    <row r="54" ht="15.75" hidden="1" customHeight="1"/>
    <row r="55" ht="15.75" hidden="1" customHeight="1"/>
    <row r="56" ht="15.75" hidden="1" customHeight="1"/>
    <row r="57" ht="15.75" hidden="1" customHeight="1"/>
    <row r="58" ht="15.75" hidden="1" customHeight="1"/>
    <row r="59" ht="15.75" hidden="1" customHeight="1"/>
    <row r="60" ht="15.75" hidden="1" customHeight="1"/>
    <row r="61" ht="15.75" hidden="1" customHeight="1"/>
    <row r="62" ht="15.75" hidden="1" customHeight="1"/>
    <row r="63" ht="15.75" hidden="1" customHeight="1"/>
    <row r="64" ht="15.75" hidden="1" customHeight="1"/>
    <row r="65" ht="15.75" hidden="1" customHeight="1"/>
    <row r="66" ht="15.75" hidden="1" customHeight="1"/>
    <row r="67" ht="15.75" hidden="1" customHeight="1"/>
    <row r="68" ht="15.75" hidden="1" customHeight="1"/>
    <row r="69" ht="15.75" hidden="1" customHeight="1"/>
    <row r="70" ht="15.75" hidden="1" customHeight="1"/>
    <row r="71" ht="15.75" hidden="1" customHeight="1"/>
    <row r="72" ht="15.75" hidden="1" customHeight="1"/>
    <row r="73" ht="15.75" hidden="1" customHeight="1"/>
    <row r="74" ht="15.75" hidden="1" customHeight="1"/>
    <row r="75" ht="15.75" hidden="1" customHeight="1"/>
    <row r="76" ht="15.75" hidden="1" customHeight="1"/>
    <row r="77" ht="15.75" hidden="1" customHeight="1"/>
    <row r="78" ht="15.75" hidden="1" customHeight="1"/>
    <row r="79" ht="15.75" hidden="1" customHeight="1"/>
    <row r="80" ht="15.75" hidden="1" customHeight="1"/>
    <row r="81" ht="15.75" hidden="1" customHeight="1"/>
    <row r="82" ht="15.75" hidden="1" customHeight="1"/>
    <row r="83" ht="15.75" hidden="1" customHeight="1"/>
    <row r="84" ht="15.75" hidden="1" customHeight="1"/>
    <row r="85" ht="15.75" hidden="1" customHeight="1"/>
    <row r="86" ht="15.75" hidden="1" customHeight="1"/>
    <row r="87" ht="15.75" hidden="1" customHeight="1"/>
    <row r="88" ht="15.75" hidden="1" customHeight="1"/>
    <row r="89" ht="15.75" hidden="1" customHeight="1"/>
    <row r="90" ht="15.75" hidden="1" customHeight="1"/>
    <row r="91" ht="15.75" hidden="1" customHeight="1"/>
    <row r="92" ht="15.75" hidden="1" customHeight="1"/>
    <row r="93" ht="15.75" hidden="1" customHeight="1"/>
    <row r="94" ht="15.75" hidden="1" customHeight="1"/>
    <row r="95" ht="15.75" hidden="1" customHeight="1"/>
    <row r="96" ht="15.75" hidden="1" customHeight="1"/>
    <row r="97" ht="15.75" hidden="1" customHeight="1"/>
    <row r="98" ht="15.75" hidden="1" customHeight="1"/>
    <row r="99" ht="15.75" hidden="1" customHeight="1"/>
    <row r="100" ht="15.75" hidden="1" customHeight="1"/>
    <row r="101" ht="15.75" hidden="1" customHeight="1"/>
    <row r="102" ht="15.75" hidden="1" customHeight="1"/>
    <row r="103" ht="15.75" hidden="1" customHeight="1"/>
    <row r="104" ht="15.75" hidden="1" customHeight="1"/>
    <row r="105" ht="15.75" hidden="1" customHeight="1"/>
    <row r="106" ht="15.75" hidden="1" customHeight="1"/>
    <row r="107" ht="15.75" hidden="1" customHeight="1"/>
    <row r="108" ht="15.75" hidden="1" customHeight="1"/>
    <row r="109" ht="15.75" hidden="1" customHeight="1"/>
    <row r="110" ht="15.75" hidden="1" customHeight="1"/>
    <row r="111" ht="15.75" hidden="1" customHeight="1"/>
    <row r="112" ht="15.75" hidden="1" customHeight="1"/>
    <row r="113" ht="15.75" hidden="1" customHeight="1"/>
    <row r="114" ht="15.75" hidden="1" customHeight="1"/>
    <row r="115" ht="15.75" hidden="1" customHeight="1"/>
    <row r="116" ht="15.75" hidden="1" customHeight="1"/>
    <row r="117" ht="15.75" hidden="1" customHeight="1"/>
    <row r="118" ht="15.75" hidden="1" customHeight="1"/>
    <row r="119" ht="15.75" hidden="1" customHeight="1"/>
    <row r="120" ht="15.75" hidden="1" customHeight="1"/>
    <row r="121" ht="15.75" hidden="1" customHeight="1"/>
    <row r="122" ht="15.75" hidden="1" customHeight="1"/>
    <row r="123" ht="15.75" hidden="1" customHeight="1"/>
    <row r="124" ht="15.75" hidden="1" customHeight="1"/>
    <row r="125" ht="15.75" hidden="1" customHeight="1"/>
    <row r="126" ht="15.75" hidden="1" customHeight="1"/>
    <row r="127" ht="15.75" hidden="1" customHeight="1"/>
    <row r="128" ht="15.75" hidden="1" customHeight="1"/>
    <row r="129" ht="15.75" hidden="1" customHeight="1"/>
    <row r="130" ht="15.75" hidden="1" customHeight="1"/>
    <row r="131" ht="15.75" hidden="1" customHeight="1"/>
    <row r="132" ht="15.75" hidden="1" customHeight="1"/>
    <row r="133" ht="15.75" hidden="1" customHeight="1"/>
    <row r="134" ht="15.75" hidden="1" customHeight="1"/>
    <row r="135" ht="15.75" hidden="1" customHeight="1"/>
    <row r="136" ht="15.75" hidden="1" customHeight="1"/>
    <row r="137" ht="15.75" hidden="1" customHeight="1"/>
    <row r="138" ht="15.75" hidden="1" customHeight="1"/>
    <row r="139" ht="15.75" hidden="1" customHeight="1"/>
    <row r="140" ht="15.75" hidden="1" customHeight="1"/>
    <row r="141" ht="15.75" hidden="1" customHeight="1"/>
    <row r="142" ht="15.75" hidden="1" customHeight="1"/>
    <row r="143" ht="15.75" hidden="1" customHeight="1"/>
    <row r="144" ht="15.75" hidden="1" customHeight="1"/>
    <row r="145" ht="15.75" hidden="1" customHeight="1"/>
    <row r="146" ht="15.75" hidden="1" customHeight="1"/>
    <row r="147" ht="15.75" hidden="1" customHeight="1"/>
    <row r="148" ht="15.75" hidden="1" customHeight="1"/>
    <row r="149" ht="15.75" hidden="1" customHeight="1"/>
    <row r="150" ht="15.75" hidden="1" customHeight="1"/>
    <row r="151" ht="15.75" hidden="1" customHeight="1"/>
    <row r="152" ht="15.75" hidden="1" customHeight="1"/>
    <row r="153" ht="15.75" hidden="1" customHeight="1"/>
    <row r="154" ht="15.75" hidden="1" customHeight="1"/>
    <row r="155" ht="15.75" hidden="1" customHeight="1"/>
    <row r="156" ht="15.75" hidden="1" customHeight="1"/>
    <row r="157" ht="15.75" hidden="1" customHeight="1"/>
    <row r="158" ht="15.75" hidden="1" customHeight="1"/>
    <row r="159" ht="15.75" hidden="1" customHeight="1"/>
    <row r="160" ht="15.75" hidden="1" customHeight="1"/>
    <row r="161" ht="15.75" hidden="1" customHeight="1"/>
    <row r="162" ht="15.75" hidden="1" customHeight="1"/>
    <row r="163" ht="15.75" hidden="1" customHeight="1"/>
    <row r="164" ht="15.75" hidden="1" customHeight="1"/>
    <row r="165" ht="15.75" hidden="1" customHeight="1"/>
    <row r="166" ht="15.75" hidden="1" customHeight="1"/>
    <row r="167" ht="15.75" hidden="1" customHeight="1"/>
    <row r="168" ht="15.75" hidden="1" customHeight="1"/>
    <row r="169" ht="15.75" hidden="1" customHeight="1"/>
    <row r="170" ht="15.75" hidden="1" customHeight="1"/>
    <row r="171" ht="15.75" hidden="1" customHeight="1"/>
    <row r="172" ht="15.75" hidden="1" customHeight="1"/>
    <row r="173" ht="15.75" hidden="1" customHeight="1"/>
    <row r="174" ht="15.75" hidden="1" customHeight="1"/>
    <row r="175" ht="15.75" hidden="1" customHeight="1"/>
    <row r="176" ht="15.75" hidden="1" customHeight="1"/>
    <row r="177" ht="15.75" hidden="1" customHeight="1"/>
    <row r="178" ht="15.75" hidden="1" customHeight="1"/>
    <row r="179" ht="15.75" hidden="1" customHeight="1"/>
    <row r="180" ht="15.75" hidden="1" customHeight="1"/>
    <row r="181" ht="15.75" hidden="1" customHeight="1"/>
    <row r="182" ht="15.75" hidden="1" customHeight="1"/>
    <row r="183" ht="15.75" hidden="1" customHeight="1"/>
    <row r="184" ht="15.75" hidden="1" customHeight="1"/>
    <row r="185" ht="15.75" hidden="1" customHeight="1"/>
    <row r="186" ht="15.75" hidden="1" customHeight="1"/>
    <row r="187" ht="15.75" hidden="1" customHeight="1"/>
    <row r="188" ht="15.75" hidden="1" customHeight="1"/>
    <row r="189" ht="15.75" hidden="1" customHeight="1"/>
    <row r="190" ht="15.75" hidden="1" customHeight="1"/>
    <row r="191" ht="15.75" hidden="1" customHeight="1"/>
    <row r="192" ht="15.75" hidden="1" customHeight="1"/>
    <row r="193" ht="15.75" hidden="1" customHeight="1"/>
    <row r="194" ht="15.75" hidden="1" customHeight="1"/>
    <row r="195" ht="15.75" hidden="1" customHeight="1"/>
    <row r="196" ht="15.75" hidden="1" customHeight="1"/>
    <row r="197" ht="15.75" hidden="1" customHeight="1"/>
    <row r="198" ht="15.75" hidden="1" customHeight="1"/>
    <row r="199" ht="15.75" hidden="1" customHeight="1"/>
    <row r="200" ht="15.75" hidden="1" customHeight="1"/>
    <row r="201" ht="15.75" hidden="1" customHeight="1"/>
    <row r="202" ht="15.75" hidden="1" customHeight="1"/>
    <row r="203" ht="15.75" hidden="1" customHeight="1"/>
    <row r="204" ht="15.75" hidden="1" customHeight="1"/>
    <row r="205" ht="15.75" hidden="1" customHeight="1"/>
    <row r="206" ht="15.75" hidden="1" customHeight="1"/>
    <row r="207" ht="15.75" hidden="1" customHeight="1"/>
    <row r="208" ht="15.75" hidden="1" customHeight="1"/>
    <row r="209" ht="15.75" hidden="1" customHeight="1"/>
    <row r="210" ht="15.75" hidden="1" customHeight="1"/>
    <row r="211" ht="15.75" hidden="1" customHeight="1"/>
    <row r="212" ht="15.75" hidden="1" customHeight="1"/>
    <row r="213" ht="15.75" hidden="1" customHeight="1"/>
    <row r="214" ht="15.75" hidden="1" customHeight="1"/>
    <row r="215" ht="15.75" hidden="1" customHeight="1"/>
    <row r="216" ht="15.75" hidden="1" customHeight="1"/>
    <row r="217" ht="15.75" hidden="1" customHeight="1"/>
    <row r="218" ht="15.75" hidden="1" customHeight="1"/>
    <row r="219" ht="15.75" hidden="1" customHeight="1"/>
    <row r="220" ht="15.75" hidden="1" customHeight="1"/>
    <row r="221" ht="15.75" hidden="1" customHeight="1"/>
    <row r="222" ht="15.75" hidden="1" customHeight="1"/>
    <row r="223" ht="15.75" hidden="1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71"/>
    <col customWidth="1" min="2" max="2" width="34.86"/>
    <col customWidth="1" min="3" max="3" width="9.14"/>
    <col customWidth="1" min="4" max="5" width="3.29"/>
    <col customWidth="1" min="6" max="6" width="27.43"/>
    <col customWidth="1" min="7" max="10" width="10.86"/>
    <col customWidth="1" min="11" max="12" width="3.29"/>
    <col customWidth="1" min="13" max="13" width="18.29"/>
    <col customWidth="1" min="14" max="14" width="9.14"/>
    <col customWidth="1" min="15" max="26" width="8.71"/>
  </cols>
  <sheetData>
    <row r="1" ht="15.0" customHeight="1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</row>
    <row r="2">
      <c r="A2" s="67"/>
      <c r="B2" s="271" t="s">
        <v>52</v>
      </c>
      <c r="C2" s="272"/>
      <c r="D2" s="67"/>
      <c r="E2" s="67"/>
      <c r="F2" s="271" t="s">
        <v>290</v>
      </c>
      <c r="G2" s="37"/>
      <c r="H2" s="37"/>
      <c r="I2" s="37"/>
      <c r="J2" s="272"/>
      <c r="K2" s="67"/>
      <c r="L2" s="67"/>
      <c r="M2" s="271" t="s">
        <v>45</v>
      </c>
      <c r="N2" s="272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>
      <c r="A3" s="67"/>
      <c r="B3" s="34" t="s">
        <v>62</v>
      </c>
      <c r="C3" s="273">
        <v>0.0</v>
      </c>
      <c r="D3" s="67"/>
      <c r="E3" s="67"/>
      <c r="F3" s="34" t="s">
        <v>62</v>
      </c>
      <c r="G3" s="34">
        <v>0.0</v>
      </c>
      <c r="H3" s="36">
        <v>0.0</v>
      </c>
      <c r="I3" s="36" t="s">
        <v>291</v>
      </c>
      <c r="J3" s="274" t="s">
        <v>292</v>
      </c>
      <c r="K3" s="67"/>
      <c r="L3" s="67"/>
      <c r="M3" s="34" t="s">
        <v>62</v>
      </c>
      <c r="N3" s="34">
        <v>0.0</v>
      </c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</row>
    <row r="4">
      <c r="A4" s="67"/>
      <c r="B4" s="34" t="s">
        <v>293</v>
      </c>
      <c r="C4" s="273">
        <v>1.0</v>
      </c>
      <c r="D4" s="67"/>
      <c r="E4" s="67"/>
      <c r="F4" s="34" t="s">
        <v>294</v>
      </c>
      <c r="G4" s="275" t="s">
        <v>295</v>
      </c>
      <c r="H4" s="275">
        <v>1.0</v>
      </c>
      <c r="I4" s="34">
        <v>0.0</v>
      </c>
      <c r="J4" s="34">
        <v>1.4</v>
      </c>
      <c r="K4" s="67"/>
      <c r="L4" s="67"/>
      <c r="M4" s="34" t="s">
        <v>294</v>
      </c>
      <c r="N4" s="34">
        <v>1.0</v>
      </c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</row>
    <row r="5" ht="36.0" customHeight="1">
      <c r="A5" s="67"/>
      <c r="B5" s="34" t="s">
        <v>22</v>
      </c>
      <c r="C5" s="273">
        <v>2.0</v>
      </c>
      <c r="D5" s="67"/>
      <c r="E5" s="67"/>
      <c r="F5" s="34" t="s">
        <v>296</v>
      </c>
      <c r="G5" s="275" t="s">
        <v>297</v>
      </c>
      <c r="H5" s="275">
        <v>2.0</v>
      </c>
      <c r="I5" s="34">
        <v>1.5</v>
      </c>
      <c r="J5" s="34">
        <v>2.4</v>
      </c>
      <c r="K5" s="67"/>
      <c r="L5" s="67"/>
      <c r="M5" s="34" t="s">
        <v>294</v>
      </c>
      <c r="N5" s="34">
        <v>2.0</v>
      </c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</row>
    <row r="6">
      <c r="A6" s="67"/>
      <c r="B6" s="34" t="s">
        <v>298</v>
      </c>
      <c r="C6" s="273">
        <v>3.0</v>
      </c>
      <c r="D6" s="67"/>
      <c r="E6" s="67"/>
      <c r="F6" s="34" t="s">
        <v>299</v>
      </c>
      <c r="G6" s="275" t="s">
        <v>300</v>
      </c>
      <c r="H6" s="275">
        <v>3.0</v>
      </c>
      <c r="I6" s="34">
        <v>2.5</v>
      </c>
      <c r="J6" s="34">
        <v>3.4</v>
      </c>
      <c r="K6" s="67"/>
      <c r="L6" s="67"/>
      <c r="M6" s="34" t="s">
        <v>294</v>
      </c>
      <c r="N6" s="34">
        <v>3.0</v>
      </c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</row>
    <row r="7">
      <c r="A7" s="67"/>
      <c r="B7" s="34" t="s">
        <v>301</v>
      </c>
      <c r="C7" s="273">
        <v>4.0</v>
      </c>
      <c r="D7" s="67"/>
      <c r="E7" s="67"/>
      <c r="F7" s="34" t="s">
        <v>302</v>
      </c>
      <c r="G7" s="275" t="s">
        <v>303</v>
      </c>
      <c r="H7" s="275">
        <v>4.0</v>
      </c>
      <c r="I7" s="34">
        <v>3.5</v>
      </c>
      <c r="J7" s="34"/>
      <c r="K7" s="67"/>
      <c r="L7" s="67"/>
      <c r="M7" s="34" t="s">
        <v>296</v>
      </c>
      <c r="N7" s="34">
        <v>4.0</v>
      </c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</row>
    <row r="8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34" t="s">
        <v>296</v>
      </c>
      <c r="N8" s="34">
        <v>6.0</v>
      </c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</row>
    <row r="9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34" t="s">
        <v>299</v>
      </c>
      <c r="N9" s="34">
        <v>8.0</v>
      </c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</row>
    <row r="10">
      <c r="A10" s="67"/>
      <c r="B10" s="271" t="s">
        <v>53</v>
      </c>
      <c r="C10" s="272"/>
      <c r="D10" s="67"/>
      <c r="E10" s="67"/>
      <c r="F10" s="67"/>
      <c r="G10" s="67"/>
      <c r="H10" s="67"/>
      <c r="I10" s="67"/>
      <c r="J10" s="67"/>
      <c r="K10" s="67"/>
      <c r="L10" s="67"/>
      <c r="M10" s="34" t="s">
        <v>299</v>
      </c>
      <c r="N10" s="34">
        <v>9.0</v>
      </c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</row>
    <row r="11">
      <c r="A11" s="67"/>
      <c r="B11" s="34" t="s">
        <v>62</v>
      </c>
      <c r="C11" s="273">
        <v>0.0</v>
      </c>
      <c r="D11" s="67"/>
      <c r="E11" s="67"/>
      <c r="F11" s="67"/>
      <c r="G11" s="67"/>
      <c r="H11" s="67"/>
      <c r="I11" s="67"/>
      <c r="J11" s="67"/>
      <c r="K11" s="67"/>
      <c r="L11" s="67"/>
      <c r="M11" s="34" t="s">
        <v>302</v>
      </c>
      <c r="N11" s="34">
        <v>12.0</v>
      </c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</row>
    <row r="12" ht="80.25" customHeight="1">
      <c r="A12" s="67"/>
      <c r="B12" s="34" t="s">
        <v>24</v>
      </c>
      <c r="C12" s="273">
        <v>1.0</v>
      </c>
      <c r="D12" s="67"/>
      <c r="E12" s="67"/>
      <c r="F12" s="67"/>
      <c r="G12" s="67"/>
      <c r="H12" s="67"/>
      <c r="I12" s="67"/>
      <c r="J12" s="67"/>
      <c r="K12" s="67"/>
      <c r="L12" s="67"/>
      <c r="M12" s="34" t="s">
        <v>302</v>
      </c>
      <c r="N12" s="34">
        <v>16.0</v>
      </c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</row>
    <row r="13" ht="49.5" customHeight="1">
      <c r="A13" s="67"/>
      <c r="B13" s="34" t="s">
        <v>304</v>
      </c>
      <c r="C13" s="273">
        <v>3.0</v>
      </c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</row>
    <row r="14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</row>
    <row r="15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</row>
    <row r="16">
      <c r="A16" s="67"/>
      <c r="B16" s="271" t="s">
        <v>54</v>
      </c>
      <c r="C16" s="272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</row>
    <row r="17" ht="18.75" customHeight="1">
      <c r="A17" s="67"/>
      <c r="B17" s="34" t="s">
        <v>62</v>
      </c>
      <c r="C17" s="273">
        <v>0.0</v>
      </c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</row>
    <row r="18" ht="64.5" customHeight="1">
      <c r="A18" s="67"/>
      <c r="B18" s="34" t="s">
        <v>305</v>
      </c>
      <c r="C18" s="273">
        <v>1.0</v>
      </c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</row>
    <row r="19" ht="33.75" customHeight="1">
      <c r="A19" s="67"/>
      <c r="B19" s="34" t="s">
        <v>26</v>
      </c>
      <c r="C19" s="273">
        <v>2.0</v>
      </c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</row>
    <row r="20" ht="19.5" customHeight="1">
      <c r="A20" s="67"/>
      <c r="B20" s="34" t="s">
        <v>306</v>
      </c>
      <c r="C20" s="273">
        <v>3.0</v>
      </c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</row>
    <row r="21" ht="33.75" customHeight="1">
      <c r="A21" s="67"/>
      <c r="B21" s="34" t="s">
        <v>307</v>
      </c>
      <c r="C21" s="273">
        <v>4.0</v>
      </c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</row>
    <row r="22" ht="15.75" customHeight="1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</row>
    <row r="23" ht="15.75" customHeight="1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</row>
    <row r="24" ht="15.75" customHeight="1">
      <c r="A24" s="67"/>
      <c r="B24" s="271" t="s">
        <v>58</v>
      </c>
      <c r="C24" s="272"/>
      <c r="D24" s="67"/>
      <c r="E24" s="67"/>
      <c r="F24" s="271" t="s">
        <v>47</v>
      </c>
      <c r="G24" s="272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</row>
    <row r="25" ht="19.5" customHeight="1">
      <c r="A25" s="67"/>
      <c r="B25" s="34" t="s">
        <v>62</v>
      </c>
      <c r="C25" s="273">
        <v>0.0</v>
      </c>
      <c r="D25" s="67"/>
      <c r="E25" s="67"/>
      <c r="F25" s="34" t="s">
        <v>62</v>
      </c>
      <c r="G25" s="34">
        <v>0.0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</row>
    <row r="26" ht="36.0" customHeight="1">
      <c r="A26" s="67"/>
      <c r="B26" s="34" t="s">
        <v>308</v>
      </c>
      <c r="C26" s="273">
        <v>1.0</v>
      </c>
      <c r="D26" s="67"/>
      <c r="E26" s="67"/>
      <c r="F26" s="34" t="s">
        <v>309</v>
      </c>
      <c r="G26" s="34">
        <v>1.0</v>
      </c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</row>
    <row r="27" ht="50.25" customHeight="1">
      <c r="A27" s="67"/>
      <c r="B27" s="34" t="s">
        <v>310</v>
      </c>
      <c r="C27" s="273">
        <v>2.0</v>
      </c>
      <c r="D27" s="67"/>
      <c r="E27" s="67"/>
      <c r="F27" s="34" t="s">
        <v>55</v>
      </c>
      <c r="G27" s="34">
        <v>2.0</v>
      </c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</row>
    <row r="28" ht="19.5" customHeight="1">
      <c r="A28" s="67"/>
      <c r="B28" s="34" t="s">
        <v>311</v>
      </c>
      <c r="C28" s="273">
        <v>3.0</v>
      </c>
      <c r="D28" s="67"/>
      <c r="E28" s="67"/>
      <c r="F28" s="34" t="s">
        <v>312</v>
      </c>
      <c r="G28" s="34">
        <v>3.0</v>
      </c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</row>
    <row r="29" ht="21.75" customHeight="1">
      <c r="A29" s="67"/>
      <c r="B29" s="34" t="s">
        <v>313</v>
      </c>
      <c r="C29" s="273">
        <v>4.0</v>
      </c>
      <c r="D29" s="67"/>
      <c r="E29" s="67"/>
      <c r="F29" s="34" t="s">
        <v>314</v>
      </c>
      <c r="G29" s="34">
        <v>4.0</v>
      </c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</row>
    <row r="30" ht="15.0" customHeight="1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</row>
    <row r="31" ht="15.75" customHeight="1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</row>
    <row r="32" ht="15.75" customHeight="1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</row>
    <row r="33" ht="15.75" customHeight="1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</row>
    <row r="34" ht="15.75" customHeight="1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</row>
    <row r="35" ht="15.75" customHeight="1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</row>
    <row r="36" ht="15.75" customHeight="1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</row>
    <row r="37" ht="15.75" customHeight="1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</row>
    <row r="38" ht="15.75" customHeight="1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</row>
    <row r="39" ht="15.75" customHeight="1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</row>
    <row r="40" ht="15.75" customHeight="1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</row>
    <row r="41" ht="15.75" customHeight="1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</row>
    <row r="42" ht="15.75" customHeight="1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</row>
    <row r="43" ht="15.75" customHeight="1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</row>
    <row r="44" ht="15.75" customHeight="1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</row>
    <row r="45" ht="15.75" customHeight="1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</row>
    <row r="46" ht="15.75" customHeight="1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</row>
    <row r="47" ht="15.75" customHeight="1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</row>
    <row r="48" ht="15.75" customHeight="1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</row>
    <row r="49" ht="15.75" customHeight="1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</row>
    <row r="50" ht="15.75" customHeight="1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</row>
    <row r="51" ht="15.75" customHeight="1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</row>
    <row r="52" ht="15.75" customHeight="1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</row>
    <row r="53" ht="15.75" customHeight="1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ht="15.75" customHeight="1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</row>
    <row r="55" ht="15.75" customHeight="1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</row>
    <row r="56" ht="15.75" customHeight="1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</row>
    <row r="57" ht="15.75" customHeight="1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 ht="15.75" customHeight="1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</row>
    <row r="59" ht="15.75" customHeight="1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</row>
    <row r="60" ht="15.75" customHeight="1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</row>
    <row r="61" ht="15.75" customHeight="1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</row>
    <row r="62" ht="15.75" customHeight="1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</row>
    <row r="63" ht="15.75" customHeight="1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</row>
    <row r="64" ht="15.75" customHeight="1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</row>
    <row r="65" ht="15.75" customHeight="1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</row>
    <row r="66" ht="15.75" customHeight="1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</row>
    <row r="67" ht="15.75" customHeight="1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</row>
    <row r="68" ht="15.75" customHeight="1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</row>
    <row r="69" ht="15.75" customHeight="1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</row>
    <row r="70" ht="15.75" customHeight="1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</row>
    <row r="71" ht="15.75" customHeight="1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</row>
    <row r="72" ht="15.75" customHeight="1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</row>
    <row r="73" ht="15.75" customHeight="1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</row>
    <row r="74" ht="15.75" customHeight="1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</row>
    <row r="75" ht="15.75" customHeight="1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</row>
    <row r="76" ht="15.75" customHeight="1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</row>
    <row r="77" ht="15.75" customHeight="1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</row>
    <row r="78" ht="15.75" customHeight="1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</row>
    <row r="79" ht="15.75" customHeight="1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</row>
    <row r="80" ht="15.75" customHeight="1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</row>
    <row r="81" ht="15.75" customHeight="1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</row>
    <row r="82" ht="15.75" customHeight="1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</row>
    <row r="83" ht="15.75" customHeight="1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</row>
    <row r="84" ht="15.75" customHeight="1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</row>
    <row r="85" ht="15.75" customHeight="1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</row>
    <row r="86" ht="15.75" customHeight="1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</row>
    <row r="87" ht="15.75" customHeight="1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</row>
    <row r="88" ht="15.75" customHeight="1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</row>
    <row r="89" ht="15.75" customHeight="1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</row>
    <row r="90" ht="15.75" customHeight="1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</row>
    <row r="91" ht="15.75" customHeight="1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</row>
    <row r="92" ht="15.75" customHeight="1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</row>
    <row r="93" ht="15.75" customHeight="1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</row>
    <row r="94" ht="15.75" customHeight="1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</row>
    <row r="95" ht="15.75" customHeight="1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</row>
    <row r="96" ht="15.75" customHeight="1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</row>
    <row r="97" ht="15.75" customHeight="1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</row>
    <row r="98" ht="15.75" customHeight="1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</row>
    <row r="99" ht="15.75" customHeight="1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</row>
    <row r="100" ht="15.75" customHeight="1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</row>
    <row r="101" ht="15.75" customHeight="1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</row>
    <row r="102" ht="15.75" customHeight="1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</row>
    <row r="103" ht="15.75" customHeight="1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</row>
    <row r="104" ht="15.75" customHeight="1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</row>
    <row r="105" ht="15.75" customHeight="1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</row>
    <row r="106" ht="15.75" customHeight="1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</row>
    <row r="107" ht="15.75" customHeight="1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</row>
    <row r="108" ht="15.75" customHeight="1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</row>
    <row r="109" ht="15.75" customHeight="1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</row>
    <row r="110" ht="15.75" customHeight="1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</row>
    <row r="111" ht="15.75" customHeight="1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</row>
    <row r="112" ht="15.75" customHeight="1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</row>
    <row r="113" ht="15.75" customHeight="1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</row>
    <row r="114" ht="15.75" customHeight="1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</row>
    <row r="115" ht="15.75" customHeight="1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</row>
    <row r="116" ht="15.75" customHeight="1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</row>
    <row r="117" ht="15.75" customHeight="1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</row>
    <row r="118" ht="15.75" customHeight="1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</row>
    <row r="119" ht="15.75" customHeight="1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</row>
    <row r="120" ht="15.75" customHeight="1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</row>
    <row r="121" ht="15.75" customHeight="1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</row>
    <row r="122" ht="15.75" customHeight="1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</row>
    <row r="123" ht="15.75" customHeight="1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</row>
    <row r="124" ht="15.75" customHeight="1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</row>
    <row r="125" ht="15.75" customHeight="1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</row>
    <row r="126" ht="15.75" customHeight="1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</row>
    <row r="127" ht="15.75" customHeight="1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</row>
    <row r="128" ht="15.75" customHeight="1">
      <c r="A128" s="67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</row>
    <row r="129" ht="15.75" customHeight="1">
      <c r="A129" s="67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</row>
    <row r="130" ht="15.75" customHeight="1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</row>
    <row r="131" ht="15.75" customHeight="1">
      <c r="A131" s="67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</row>
    <row r="132" ht="15.75" customHeight="1">
      <c r="A132" s="67"/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</row>
    <row r="133" ht="15.75" customHeight="1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</row>
    <row r="134" ht="15.75" customHeight="1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</row>
    <row r="135" ht="15.75" customHeight="1">
      <c r="A135" s="67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</row>
    <row r="136" ht="15.75" customHeight="1">
      <c r="A136" s="67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</row>
    <row r="137" ht="15.75" customHeight="1">
      <c r="A137" s="67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7"/>
    </row>
    <row r="138" ht="15.75" customHeight="1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7"/>
    </row>
    <row r="139" ht="15.75" customHeight="1">
      <c r="A139" s="67"/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  <c r="Z139" s="67"/>
    </row>
    <row r="140" ht="15.75" customHeight="1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</row>
    <row r="141" ht="15.75" customHeight="1">
      <c r="A141" s="67"/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</row>
    <row r="142" ht="15.75" customHeight="1">
      <c r="A142" s="67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</row>
    <row r="143" ht="15.75" customHeight="1">
      <c r="A143" s="67"/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</row>
    <row r="144" ht="15.75" customHeight="1">
      <c r="A144" s="67"/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</row>
    <row r="145" ht="15.75" customHeight="1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</row>
    <row r="146" ht="15.75" customHeight="1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</row>
    <row r="147" ht="15.75" customHeight="1">
      <c r="A147" s="67"/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</row>
    <row r="148" ht="15.75" customHeight="1">
      <c r="A148" s="67"/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</row>
    <row r="149" ht="15.75" customHeight="1">
      <c r="A149" s="67"/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67"/>
    </row>
    <row r="150" ht="15.75" customHeight="1">
      <c r="A150" s="67"/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</row>
    <row r="151" ht="15.75" customHeight="1">
      <c r="A151" s="67"/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</row>
    <row r="152" ht="15.75" customHeight="1">
      <c r="A152" s="67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</row>
    <row r="153" ht="15.75" customHeight="1">
      <c r="A153" s="67"/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</row>
    <row r="154" ht="15.75" customHeight="1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</row>
    <row r="155" ht="15.75" customHeight="1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</row>
    <row r="156" ht="15.75" customHeight="1">
      <c r="A156" s="67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  <c r="Z156" s="67"/>
    </row>
    <row r="157" ht="15.75" customHeight="1">
      <c r="A157" s="67"/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67"/>
      <c r="Z157" s="67"/>
    </row>
    <row r="158" ht="15.75" customHeight="1">
      <c r="A158" s="67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</row>
    <row r="159" ht="15.75" customHeight="1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</row>
    <row r="160" ht="15.75" customHeight="1">
      <c r="A160" s="67"/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  <c r="Z160" s="67"/>
    </row>
    <row r="161" ht="15.75" customHeight="1">
      <c r="A161" s="67"/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</row>
    <row r="162" ht="15.75" customHeight="1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7"/>
      <c r="Y162" s="67"/>
      <c r="Z162" s="67"/>
    </row>
    <row r="163" ht="15.75" customHeight="1">
      <c r="A163" s="67"/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67"/>
    </row>
    <row r="164" ht="15.75" customHeight="1">
      <c r="A164" s="67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  <c r="Z164" s="67"/>
    </row>
    <row r="165" ht="15.75" customHeight="1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</row>
    <row r="166" ht="15.75" customHeight="1">
      <c r="A166" s="67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</row>
    <row r="167" ht="15.75" customHeight="1">
      <c r="A167" s="67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</row>
    <row r="168" ht="15.75" customHeight="1">
      <c r="A168" s="67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</row>
    <row r="169" ht="15.75" customHeight="1">
      <c r="A169" s="67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67"/>
    </row>
    <row r="170" ht="15.75" customHeight="1">
      <c r="A170" s="67"/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  <c r="Z170" s="67"/>
    </row>
    <row r="171" ht="15.75" customHeight="1">
      <c r="A171" s="67"/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7"/>
      <c r="Z171" s="67"/>
    </row>
    <row r="172" ht="15.75" customHeight="1">
      <c r="A172" s="67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</row>
    <row r="173" ht="15.75" customHeight="1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</row>
    <row r="174" ht="15.75" customHeight="1">
      <c r="A174" s="67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  <c r="Z174" s="67"/>
    </row>
    <row r="175" ht="15.75" customHeight="1">
      <c r="A175" s="67"/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</row>
    <row r="176" ht="15.75" customHeight="1">
      <c r="A176" s="67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</row>
    <row r="177" ht="15.75" customHeight="1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  <c r="Z177" s="67"/>
    </row>
    <row r="178" ht="15.75" customHeight="1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</row>
    <row r="179" ht="15.75" customHeight="1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</row>
    <row r="180" ht="15.75" customHeight="1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  <c r="Z180" s="67"/>
    </row>
    <row r="181" ht="15.75" customHeight="1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  <c r="Z181" s="67"/>
    </row>
    <row r="182" ht="15.75" customHeight="1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</row>
    <row r="183" ht="15.75" customHeight="1">
      <c r="A183" s="67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7"/>
      <c r="Z183" s="67"/>
    </row>
    <row r="184" ht="15.75" customHeight="1">
      <c r="A184" s="67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</row>
    <row r="185" ht="15.75" customHeight="1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</row>
    <row r="186" ht="15.75" customHeight="1">
      <c r="A186" s="67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67"/>
    </row>
    <row r="187" ht="15.75" customHeight="1">
      <c r="A187" s="67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  <c r="Z187" s="67"/>
    </row>
    <row r="188" ht="15.75" customHeight="1">
      <c r="A188" s="67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  <c r="Z188" s="67"/>
    </row>
    <row r="189" ht="15.75" customHeight="1">
      <c r="A189" s="67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7"/>
      <c r="Z189" s="67"/>
    </row>
    <row r="190" ht="15.75" customHeight="1">
      <c r="A190" s="67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  <c r="Z190" s="67"/>
    </row>
    <row r="191" ht="15.75" customHeight="1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</row>
    <row r="192" ht="15.75" customHeight="1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</row>
    <row r="193" ht="15.75" customHeight="1">
      <c r="A193" s="67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</row>
    <row r="194" ht="15.75" customHeight="1">
      <c r="A194" s="67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</row>
    <row r="195" ht="15.75" customHeight="1">
      <c r="A195" s="67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</row>
    <row r="196" ht="15.75" customHeight="1">
      <c r="A196" s="67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</row>
    <row r="197" ht="15.75" customHeight="1">
      <c r="A197" s="67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</row>
    <row r="198" ht="15.75" customHeight="1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</row>
    <row r="199" ht="15.75" customHeight="1">
      <c r="A199" s="67"/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</row>
    <row r="200" ht="15.75" customHeight="1">
      <c r="A200" s="67"/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</row>
    <row r="201" ht="15.75" customHeight="1">
      <c r="A201" s="67"/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</row>
    <row r="202" ht="15.75" customHeight="1">
      <c r="A202" s="67"/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</row>
    <row r="203" ht="15.75" customHeight="1">
      <c r="A203" s="67"/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</row>
    <row r="204" ht="15.75" customHeight="1">
      <c r="A204" s="67"/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</row>
    <row r="205" ht="15.75" customHeight="1">
      <c r="A205" s="67"/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</row>
    <row r="206" ht="15.75" customHeight="1">
      <c r="A206" s="67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</row>
    <row r="207" ht="15.75" customHeight="1">
      <c r="A207" s="67"/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</row>
    <row r="208" ht="15.75" customHeight="1">
      <c r="A208" s="67"/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</row>
    <row r="209" ht="15.75" customHeight="1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  <c r="Z209" s="67"/>
    </row>
    <row r="210" ht="15.75" customHeight="1">
      <c r="A210" s="67"/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</row>
    <row r="211" ht="15.75" customHeight="1">
      <c r="A211" s="67"/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  <c r="Z211" s="67"/>
    </row>
    <row r="212" ht="15.75" customHeight="1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</row>
    <row r="213" ht="15.75" customHeight="1">
      <c r="A213" s="67"/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  <c r="Z213" s="67"/>
    </row>
    <row r="214" ht="15.75" customHeight="1">
      <c r="A214" s="67"/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</row>
    <row r="215" ht="15.75" customHeight="1">
      <c r="A215" s="67"/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  <c r="Z215" s="67"/>
    </row>
    <row r="216" ht="15.75" customHeight="1">
      <c r="A216" s="67"/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7"/>
      <c r="Z216" s="67"/>
    </row>
    <row r="217" ht="15.75" customHeight="1">
      <c r="A217" s="67"/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  <c r="Z217" s="67"/>
    </row>
    <row r="218" ht="15.75" customHeight="1">
      <c r="A218" s="67"/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7"/>
      <c r="Z218" s="67"/>
    </row>
    <row r="219" ht="15.75" customHeight="1">
      <c r="A219" s="67"/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7"/>
      <c r="Z219" s="67"/>
    </row>
    <row r="220" ht="15.75" customHeight="1">
      <c r="A220" s="67"/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7"/>
      <c r="Z220" s="67"/>
    </row>
    <row r="221" ht="15.75" customHeight="1">
      <c r="A221" s="67"/>
      <c r="B221" s="67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67"/>
      <c r="Y221" s="67"/>
      <c r="Z221" s="67"/>
    </row>
    <row r="222" ht="15.75" customHeight="1">
      <c r="A222" s="67"/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7"/>
      <c r="Z222" s="67"/>
    </row>
    <row r="223" ht="15.75" customHeight="1">
      <c r="A223" s="67"/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7"/>
      <c r="Z223" s="67"/>
    </row>
    <row r="224" ht="15.75" customHeight="1">
      <c r="A224" s="67"/>
      <c r="B224" s="67"/>
      <c r="C224" s="67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67"/>
      <c r="Y224" s="67"/>
      <c r="Z224" s="67"/>
    </row>
    <row r="225" ht="15.75" customHeight="1">
      <c r="A225" s="67"/>
      <c r="B225" s="67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67"/>
      <c r="Y225" s="67"/>
      <c r="Z225" s="67"/>
    </row>
    <row r="226" ht="15.75" customHeight="1">
      <c r="A226" s="67"/>
      <c r="B226" s="67"/>
      <c r="C226" s="67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  <c r="X226" s="67"/>
      <c r="Y226" s="67"/>
      <c r="Z226" s="67"/>
    </row>
    <row r="227" ht="15.75" customHeight="1">
      <c r="A227" s="67"/>
      <c r="B227" s="67"/>
      <c r="C227" s="67"/>
      <c r="D227" s="67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  <c r="X227" s="67"/>
      <c r="Y227" s="67"/>
      <c r="Z227" s="67"/>
    </row>
    <row r="228" ht="15.75" customHeight="1">
      <c r="A228" s="67"/>
      <c r="B228" s="67"/>
      <c r="C228" s="67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  <c r="X228" s="67"/>
      <c r="Y228" s="67"/>
      <c r="Z228" s="67"/>
    </row>
    <row r="229" ht="15.75" customHeight="1">
      <c r="A229" s="67"/>
      <c r="B229" s="67"/>
      <c r="C229" s="67"/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  <c r="X229" s="67"/>
      <c r="Y229" s="67"/>
      <c r="Z229" s="67"/>
    </row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2:C2"/>
    <mergeCell ref="F2:J2"/>
    <mergeCell ref="M2:N2"/>
    <mergeCell ref="B10:C10"/>
    <mergeCell ref="B16:C16"/>
    <mergeCell ref="B24:C24"/>
    <mergeCell ref="F24:G24"/>
  </mergeCells>
  <printOptions/>
  <pageMargins bottom="0.787401575" footer="0.0" header="0.0" left="0.511811024" right="0.511811024" top="0.787401575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D0A35C4893B4F85A38BB87248D5D1" ma:contentTypeVersion="12" ma:contentTypeDescription="Crie um novo documento." ma:contentTypeScope="" ma:versionID="4301690a061e54eeed318de0789f412b">
  <xsd:schema xmlns:xsd="http://www.w3.org/2001/XMLSchema" xmlns:xs="http://www.w3.org/2001/XMLSchema" xmlns:p="http://schemas.microsoft.com/office/2006/metadata/properties" xmlns:ns2="a8ae42af-649a-4ae4-a994-d1bca6ee22f0" xmlns:ns3="39dc97ac-9f0b-4c52-99f3-7b78c0d7787d" targetNamespace="http://schemas.microsoft.com/office/2006/metadata/properties" ma:root="true" ma:fieldsID="bb2575c132bcec95a46da36a4030b402" ns2:_="" ns3:_="">
    <xsd:import namespace="a8ae42af-649a-4ae4-a994-d1bca6ee22f0"/>
    <xsd:import namespace="39dc97ac-9f0b-4c52-99f3-7b78c0d778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ae42af-649a-4ae4-a994-d1bca6ee22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a85b3961-dbc6-48b8-bc39-d380478928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dc97ac-9f0b-4c52-99f3-7b78c0d7787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8ae42af-649a-4ae4-a994-d1bca6ee22f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E04F0CC-4108-4AA0-ADF8-F4EFCF0ED0F6}"/>
</file>

<file path=customXml/itemProps2.xml><?xml version="1.0" encoding="utf-8"?>
<ds:datastoreItem xmlns:ds="http://schemas.openxmlformats.org/officeDocument/2006/customXml" ds:itemID="{0CFD9476-DA76-4182-B35A-4991E18B662F}"/>
</file>

<file path=customXml/itemProps3.xml><?xml version="1.0" encoding="utf-8"?>
<ds:datastoreItem xmlns:ds="http://schemas.openxmlformats.org/officeDocument/2006/customXml" ds:itemID="{C2798955-0406-4984-90D4-16D54D4A5D08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terms:created xsi:type="dcterms:W3CDTF">2022-08-18T14:32:45Z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0x010100828D0A35C4893B4F85A38BB87248D5D1</vt:lpwstr>
  </property>
  <property fmtid="{D5CDD505-2E9C-101B-9397-08002B2CF9AE}" pid="3" name="MediaServiceImageTags">
    <vt:lpwstr/>
  </property>
  <property fmtid="{D5CDD505-2E9C-101B-9397-08002B2CF9AE}" pid="4" name="Order">
    <vt:r8>6800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_SourceUrl">
    <vt:lpwstr/>
  </property>
  <property fmtid="{D5CDD505-2E9C-101B-9397-08002B2CF9AE}" pid="10" name="_SharedFileIndex">
    <vt:lpwstr/>
  </property>
  <property fmtid="{D5CDD505-2E9C-101B-9397-08002B2CF9AE}" pid="11" name="ComplianceAssetId">
    <vt:lpwstr/>
  </property>
  <property fmtid="{D5CDD505-2E9C-101B-9397-08002B2CF9AE}" pid="12" name="TemplateUrl">
    <vt:lpwstr/>
  </property>
</Properties>
</file>